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hu" sheetId="1" r:id="rId1"/>
    <sheet name="Chi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43" i="2" l="1"/>
  <c r="D27" i="2"/>
  <c r="M23" i="2" l="1"/>
  <c r="E12" i="2" l="1"/>
  <c r="E13" i="2"/>
  <c r="E14" i="2"/>
  <c r="E15" i="2"/>
  <c r="E16" i="2"/>
  <c r="E19" i="2"/>
  <c r="E20" i="2"/>
  <c r="E21" i="2"/>
  <c r="E22" i="2"/>
  <c r="E23" i="2"/>
  <c r="E24" i="2"/>
  <c r="E25" i="2"/>
  <c r="E27" i="2"/>
  <c r="E28" i="2"/>
  <c r="E29" i="2"/>
  <c r="E30" i="2"/>
  <c r="E31" i="2"/>
  <c r="E32" i="2"/>
  <c r="E33" i="2"/>
  <c r="E38" i="2"/>
  <c r="E39" i="2"/>
  <c r="E40" i="2"/>
  <c r="E41" i="2"/>
  <c r="E42" i="2"/>
  <c r="E43" i="2"/>
  <c r="E44" i="2"/>
  <c r="D37" i="2"/>
  <c r="E37" i="2" s="1"/>
  <c r="D36" i="2"/>
  <c r="E36" i="2" s="1"/>
  <c r="D35" i="2"/>
  <c r="E35" i="2" s="1"/>
  <c r="D34" i="2"/>
  <c r="E34" i="2" s="1"/>
  <c r="D18" i="2"/>
  <c r="E18" i="2" s="1"/>
  <c r="D26" i="2"/>
  <c r="E26" i="2" s="1"/>
  <c r="D17" i="2" l="1"/>
  <c r="E17" i="2" s="1"/>
  <c r="D11" i="2"/>
  <c r="E11" i="2" s="1"/>
  <c r="E19" i="1"/>
  <c r="D10" i="2" l="1"/>
  <c r="H16" i="2"/>
  <c r="H17" i="2" s="1"/>
  <c r="H18" i="2" s="1"/>
  <c r="B44" i="2"/>
  <c r="H44" i="2"/>
  <c r="B36" i="2"/>
  <c r="B35" i="2"/>
  <c r="B25" i="2"/>
  <c r="B24" i="2"/>
  <c r="B23" i="2"/>
  <c r="B22" i="2"/>
  <c r="B21" i="2"/>
  <c r="B20" i="2"/>
  <c r="B19" i="2"/>
  <c r="B16" i="2"/>
  <c r="E21" i="1"/>
  <c r="E25" i="1"/>
  <c r="F25" i="1" s="1"/>
  <c r="E18" i="1"/>
  <c r="F15" i="1"/>
  <c r="G15" i="1"/>
  <c r="F16" i="1"/>
  <c r="G16" i="1"/>
  <c r="F17" i="1"/>
  <c r="G17" i="1"/>
  <c r="F19" i="1"/>
  <c r="G19" i="1"/>
  <c r="F20" i="1"/>
  <c r="G20" i="1"/>
  <c r="F22" i="1"/>
  <c r="G22" i="1"/>
  <c r="F23" i="1"/>
  <c r="G23" i="1"/>
  <c r="F24" i="1"/>
  <c r="G24" i="1"/>
  <c r="F27" i="1"/>
  <c r="G27" i="1"/>
  <c r="F28" i="1"/>
  <c r="G28" i="1"/>
  <c r="G30" i="1"/>
  <c r="F31" i="1"/>
  <c r="G31" i="1"/>
  <c r="D13" i="1"/>
  <c r="D11" i="1" s="1"/>
  <c r="E13" i="1"/>
  <c r="D12" i="1"/>
  <c r="D10" i="1" s="1"/>
  <c r="C30" i="1"/>
  <c r="C21" i="1"/>
  <c r="C18" i="1"/>
  <c r="C12" i="1" s="1"/>
  <c r="C13" i="1"/>
  <c r="C14" i="1" s="1"/>
  <c r="J12" i="1"/>
  <c r="J13" i="1" s="1"/>
  <c r="C29" i="1" l="1"/>
  <c r="I30" i="1"/>
  <c r="F21" i="1"/>
  <c r="F18" i="1"/>
  <c r="G21" i="1"/>
  <c r="D9" i="2"/>
  <c r="E9" i="2" s="1"/>
  <c r="E10" i="2"/>
  <c r="G18" i="1"/>
  <c r="F30" i="1"/>
  <c r="F13" i="1"/>
  <c r="D14" i="1"/>
  <c r="E12" i="1"/>
  <c r="F12" i="1" s="1"/>
  <c r="G25" i="1"/>
  <c r="E14" i="1"/>
  <c r="G13" i="1"/>
  <c r="C10" i="1"/>
  <c r="C11" i="1"/>
  <c r="E29" i="1"/>
  <c r="E10" i="1" l="1"/>
  <c r="G10" i="1" s="1"/>
  <c r="G12" i="1"/>
  <c r="G29" i="1"/>
  <c r="F29" i="1"/>
  <c r="E11" i="1"/>
  <c r="G11" i="1" s="1"/>
  <c r="F14" i="1"/>
  <c r="G14" i="1"/>
  <c r="F10" i="1" l="1"/>
  <c r="F11" i="1"/>
  <c r="K12" i="1"/>
  <c r="H12" i="2" l="1"/>
  <c r="I11" i="1" l="1"/>
  <c r="I12" i="1" s="1"/>
</calcChain>
</file>

<file path=xl/sharedStrings.xml><?xml version="1.0" encoding="utf-8"?>
<sst xmlns="http://schemas.openxmlformats.org/spreadsheetml/2006/main" count="107" uniqueCount="93">
  <si>
    <t>Đơn vị: Triệu đồng</t>
  </si>
  <si>
    <t>STT</t>
  </si>
  <si>
    <t>Nội dung</t>
  </si>
  <si>
    <t>Dự toán thu tỉnh giao</t>
  </si>
  <si>
    <t>Dự toán thu huyện giao</t>
  </si>
  <si>
    <t>A</t>
  </si>
  <si>
    <t>B</t>
  </si>
  <si>
    <t>TỔNG CỘNG  (I + II)</t>
  </si>
  <si>
    <t>Trong đó: Ngân sách địa phương hưởng  (I.1 + II)</t>
  </si>
  <si>
    <t>I</t>
  </si>
  <si>
    <t>THU NSNN TRÊN ĐỊA BÀN</t>
  </si>
  <si>
    <t>I.1</t>
  </si>
  <si>
    <t xml:space="preserve">Trong đó: Ngân sách huyện hưởng </t>
  </si>
  <si>
    <t>-</t>
  </si>
  <si>
    <t xml:space="preserve">Ngân sách huyện hưởng khi loại trừ thu tiền sử dụng đất </t>
  </si>
  <si>
    <t>Thuế ngoài quốc doanh</t>
  </si>
  <si>
    <t>Lệ phí trước bạ</t>
  </si>
  <si>
    <t xml:space="preserve">Thuế thu nhập cá nhân </t>
  </si>
  <si>
    <t>Phí, lệ phí</t>
  </si>
  <si>
    <t xml:space="preserve">- Phí, lệ phí trung ương hưởng </t>
  </si>
  <si>
    <t xml:space="preserve">- Phí, lệ phí địa phương </t>
  </si>
  <si>
    <t xml:space="preserve">Thu tiền sử dụng đất  </t>
  </si>
  <si>
    <t>- Ngân sách tỉnh hưởng</t>
  </si>
  <si>
    <t>- Ngân sách huyện hưởng</t>
  </si>
  <si>
    <t xml:space="preserve">Tiền thuê mặt đất, mặt nước </t>
  </si>
  <si>
    <t xml:space="preserve">Thu khác ngân sách </t>
  </si>
  <si>
    <t>- Ngân sách địa phương hưởng</t>
  </si>
  <si>
    <t>II</t>
  </si>
  <si>
    <t>THU BỔ SUNG TỪ NGÂN SÁCH CẤP TRÊN</t>
  </si>
  <si>
    <t xml:space="preserve">Bổ sung cân đối ngân sách </t>
  </si>
  <si>
    <t xml:space="preserve">Bổ sung có mục tiêu </t>
  </si>
  <si>
    <t xml:space="preserve">So sánh  </t>
  </si>
  <si>
    <t>So với tỉnh giao</t>
  </si>
  <si>
    <t>NỘI DUNG</t>
  </si>
  <si>
    <t>TỔNG CHI NGÂN SÁCH</t>
  </si>
  <si>
    <t>CHI CÂN ĐỐI NGÂN SÁCH</t>
  </si>
  <si>
    <t>Chi Đầu tư phát triển</t>
  </si>
  <si>
    <t>Chi XDCB tập trung</t>
  </si>
  <si>
    <t>Chi xây dựng cơ bản tập trung</t>
  </si>
  <si>
    <t>Chi từ nguồn thu tiền sử dụng đất</t>
  </si>
  <si>
    <t>2.1</t>
  </si>
  <si>
    <t xml:space="preserve">Chi đầu tư  </t>
  </si>
  <si>
    <t>2.2</t>
  </si>
  <si>
    <t>Chi thường xuyên</t>
  </si>
  <si>
    <t>1</t>
  </si>
  <si>
    <t>Sự nghiệp kinh tế</t>
  </si>
  <si>
    <t>1.1</t>
  </si>
  <si>
    <t>1.2</t>
  </si>
  <si>
    <t>1.3</t>
  </si>
  <si>
    <t>1.4</t>
  </si>
  <si>
    <t>1.5</t>
  </si>
  <si>
    <t>1.6</t>
  </si>
  <si>
    <t>1.7</t>
  </si>
  <si>
    <t>2</t>
  </si>
  <si>
    <t>Sự nghiệp Giáo dục &amp; Đào tạo</t>
  </si>
  <si>
    <t xml:space="preserve">Sự nghiệp Giáo dục  </t>
  </si>
  <si>
    <t>Sự nghiệp đào tạo</t>
  </si>
  <si>
    <t>3</t>
  </si>
  <si>
    <t>Sự nghiệp Văn hóa</t>
  </si>
  <si>
    <t>4</t>
  </si>
  <si>
    <t>Sự nghiệp Thể thao</t>
  </si>
  <si>
    <t>5</t>
  </si>
  <si>
    <t>Sự nghiệp Truyền thanh - Truyền hình</t>
  </si>
  <si>
    <t>6</t>
  </si>
  <si>
    <t>Đảm bảo xã hội</t>
  </si>
  <si>
    <t>7</t>
  </si>
  <si>
    <t>Quản lý hành chính</t>
  </si>
  <si>
    <t>7.1</t>
  </si>
  <si>
    <t>Quản lý nhà nước</t>
  </si>
  <si>
    <t>7.2</t>
  </si>
  <si>
    <t>7.3</t>
  </si>
  <si>
    <t>8</t>
  </si>
  <si>
    <t>Chi an ninh - Quốc phòng</t>
  </si>
  <si>
    <t>8.1</t>
  </si>
  <si>
    <t xml:space="preserve">Chi an ninh  </t>
  </si>
  <si>
    <t>8.2</t>
  </si>
  <si>
    <t>Chi Quốc phòng</t>
  </si>
  <si>
    <t>9</t>
  </si>
  <si>
    <t>Chi khác ngân sách</t>
  </si>
  <si>
    <t>10</t>
  </si>
  <si>
    <r>
      <t xml:space="preserve">Chênh lệch dự kiến tăng thu giữa dự toán tỉnh giao với dự toán Địa phương giao chưa bố trí nhiệm vụ chi </t>
    </r>
    <r>
      <rPr>
        <b/>
        <i/>
        <sz val="9"/>
        <color indexed="8"/>
        <rFont val="Times New Roman"/>
        <family val="1"/>
      </rPr>
      <t>(Huyện giao thu cao hơn ngân sách huyện hưởng so với dự toán tỉnh giao và thực hiện theo văn bản điều hành của Bộ Tài chính)</t>
    </r>
  </si>
  <si>
    <t>11</t>
  </si>
  <si>
    <t>Nguồn tiết kiệm 10% chi thường xuyên</t>
  </si>
  <si>
    <t xml:space="preserve">Dự phòng ngân sách  </t>
  </si>
  <si>
    <t>C</t>
  </si>
  <si>
    <t>CHI BỔ SUNG CÓ MỤC TIÊU</t>
  </si>
  <si>
    <t>Ngân sách huyện thực hiện tiết kiệm 10% chi thường xuyên: 6.041 triệu đồng, UBND huyện đã thực hiện phân bổ chi tiết cho các đơn vị, các trường học trực thuộc huyện và UBND các xã, thị trấn .</t>
  </si>
  <si>
    <t/>
  </si>
  <si>
    <t xml:space="preserve">Dự toán </t>
  </si>
  <si>
    <t>BIỂU BÁO CÁO TÌNH HÌNH THỰC HIỆN DỰ TOÁN THU
 NGÂN SÁCH ĐỊA PHƯƠNG THÁNG 02 NĂM 2022</t>
  </si>
  <si>
    <t xml:space="preserve"> - Ngân sách Trung ương</t>
  </si>
  <si>
    <t>Lũy kế thực hiện từ tháng 1 đến ngày 21 tháng 02</t>
  </si>
  <si>
    <t>BIỂU BÁO CÁO TÌNH HÌNH THỰC HIỆN DỰ TOÁN CHI NSĐP THÁNG 02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</si>
</sst>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(* #,##0.00_);_(* \(#,##0.00\);_(* &quot;-&quot;??_);_(@_)"/>
    <numFmt numFmtId="166" formatCode="_(* #,##0.000_);_(* \(#,##0.0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 val="singleAccounting"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.VnTime"/>
      <family val="2"/>
    </font>
    <font>
      <i/>
      <sz val="11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165" fontId="3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 applyAlignment="1">
      <alignment horizontal="left"/>
    </xf>
    <xf numFmtId="166" fontId="4" fillId="2" borderId="0" xfId="1" applyNumberFormat="1" applyFont="1" applyFill="1"/>
    <xf numFmtId="0" fontId="6" fillId="2" borderId="0" xfId="0" applyFont="1" applyFill="1"/>
    <xf numFmtId="0" fontId="8" fillId="3" borderId="0" xfId="0" applyFont="1" applyFill="1" applyBorder="1" applyAlignment="1"/>
    <xf numFmtId="0" fontId="6" fillId="2" borderId="0" xfId="0" applyFont="1" applyFill="1" applyBorder="1"/>
    <xf numFmtId="0" fontId="7" fillId="2" borderId="1" xfId="0" applyFont="1" applyFill="1" applyBorder="1" applyAlignment="1">
      <alignment vertical="center"/>
    </xf>
    <xf numFmtId="0" fontId="10" fillId="2" borderId="0" xfId="0" applyFont="1" applyFill="1"/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167" fontId="12" fillId="2" borderId="6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7" fontId="6" fillId="2" borderId="0" xfId="1" applyNumberFormat="1" applyFont="1" applyFill="1" applyAlignment="1">
      <alignment horizontal="center" vertical="center"/>
    </xf>
    <xf numFmtId="0" fontId="13" fillId="0" borderId="0" xfId="0" applyFont="1"/>
    <xf numFmtId="0" fontId="10" fillId="2" borderId="7" xfId="0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left" vertical="center"/>
    </xf>
    <xf numFmtId="167" fontId="10" fillId="2" borderId="7" xfId="1" applyNumberFormat="1" applyFont="1" applyFill="1" applyBorder="1" applyAlignment="1">
      <alignment horizontal="center" vertical="center"/>
    </xf>
    <xf numFmtId="167" fontId="6" fillId="2" borderId="0" xfId="0" applyNumberFormat="1" applyFont="1" applyFill="1"/>
    <xf numFmtId="167" fontId="6" fillId="2" borderId="0" xfId="1" applyNumberFormat="1" applyFont="1" applyFill="1"/>
    <xf numFmtId="0" fontId="14" fillId="3" borderId="7" xfId="0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left" vertical="center" wrapText="1"/>
    </xf>
    <xf numFmtId="167" fontId="14" fillId="2" borderId="7" xfId="1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7" fillId="2" borderId="0" xfId="0" applyFont="1" applyFill="1"/>
    <xf numFmtId="167" fontId="7" fillId="2" borderId="0" xfId="1" applyNumberFormat="1" applyFont="1" applyFill="1"/>
    <xf numFmtId="0" fontId="7" fillId="3" borderId="7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left" vertical="center" wrapText="1"/>
    </xf>
    <xf numFmtId="167" fontId="7" fillId="3" borderId="7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NumberFormat="1" applyFont="1" applyFill="1" applyBorder="1"/>
    <xf numFmtId="167" fontId="6" fillId="2" borderId="7" xfId="1" applyNumberFormat="1" applyFont="1" applyFill="1" applyBorder="1"/>
    <xf numFmtId="0" fontId="7" fillId="2" borderId="7" xfId="0" applyFont="1" applyFill="1" applyBorder="1" applyAlignment="1">
      <alignment horizontal="center"/>
    </xf>
    <xf numFmtId="0" fontId="7" fillId="2" borderId="7" xfId="0" quotePrefix="1" applyNumberFormat="1" applyFont="1" applyFill="1" applyBorder="1"/>
    <xf numFmtId="167" fontId="7" fillId="2" borderId="7" xfId="1" applyNumberFormat="1" applyFont="1" applyFill="1" applyBorder="1"/>
    <xf numFmtId="0" fontId="6" fillId="2" borderId="7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horizontal="center"/>
    </xf>
    <xf numFmtId="0" fontId="6" fillId="2" borderId="8" xfId="0" applyNumberFormat="1" applyFont="1" applyFill="1" applyBorder="1"/>
    <xf numFmtId="167" fontId="6" fillId="2" borderId="8" xfId="1" applyNumberFormat="1" applyFont="1" applyFill="1" applyBorder="1"/>
    <xf numFmtId="168" fontId="6" fillId="2" borderId="8" xfId="1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10" fillId="2" borderId="0" xfId="1" applyNumberFormat="1" applyFont="1" applyFill="1"/>
    <xf numFmtId="0" fontId="11" fillId="2" borderId="7" xfId="0" applyNumberFormat="1" applyFont="1" applyFill="1" applyBorder="1" applyAlignment="1">
      <alignment horizontal="center" vertical="center"/>
    </xf>
    <xf numFmtId="167" fontId="12" fillId="2" borderId="7" xfId="1" applyNumberFormat="1" applyFont="1" applyFill="1" applyBorder="1" applyAlignment="1">
      <alignment horizontal="center" vertical="center"/>
    </xf>
    <xf numFmtId="0" fontId="7" fillId="3" borderId="0" xfId="0" applyFont="1" applyFill="1"/>
    <xf numFmtId="164" fontId="12" fillId="2" borderId="6" xfId="1" applyFont="1" applyFill="1" applyBorder="1" applyAlignment="1">
      <alignment horizontal="center" vertical="center"/>
    </xf>
    <xf numFmtId="164" fontId="11" fillId="2" borderId="6" xfId="1" applyFont="1" applyFill="1" applyBorder="1" applyAlignment="1">
      <alignment horizontal="right" vertical="center"/>
    </xf>
    <xf numFmtId="164" fontId="11" fillId="2" borderId="7" xfId="1" applyFont="1" applyFill="1" applyBorder="1" applyAlignment="1">
      <alignment horizontal="right" vertical="center"/>
    </xf>
    <xf numFmtId="164" fontId="10" fillId="2" borderId="7" xfId="1" applyFont="1" applyFill="1" applyBorder="1" applyAlignment="1">
      <alignment horizontal="center" vertical="center"/>
    </xf>
    <xf numFmtId="164" fontId="10" fillId="2" borderId="7" xfId="1" applyFont="1" applyFill="1" applyBorder="1" applyAlignment="1">
      <alignment horizontal="right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right" vertical="center"/>
    </xf>
    <xf numFmtId="164" fontId="6" fillId="2" borderId="7" xfId="1" applyFont="1" applyFill="1" applyBorder="1" applyAlignment="1">
      <alignment horizontal="center" vertical="center"/>
    </xf>
    <xf numFmtId="164" fontId="6" fillId="2" borderId="7" xfId="1" applyFont="1" applyFill="1" applyBorder="1" applyAlignment="1">
      <alignment horizontal="right"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166" fontId="6" fillId="2" borderId="0" xfId="1" applyNumberFormat="1" applyFont="1" applyFill="1" applyAlignment="1"/>
    <xf numFmtId="49" fontId="10" fillId="3" borderId="0" xfId="2" applyNumberFormat="1" applyFont="1" applyFill="1" applyBorder="1" applyAlignment="1">
      <alignment horizontal="center" vertical="center"/>
    </xf>
    <xf numFmtId="3" fontId="10" fillId="3" borderId="0" xfId="2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9" fontId="20" fillId="3" borderId="6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2" applyNumberFormat="1" applyFont="1" applyFill="1" applyBorder="1" applyAlignment="1">
      <alignment horizontal="center" vertical="center"/>
    </xf>
    <xf numFmtId="49" fontId="22" fillId="3" borderId="7" xfId="2" applyNumberFormat="1" applyFont="1" applyFill="1" applyBorder="1" applyAlignment="1">
      <alignment horizontal="center" vertical="center"/>
    </xf>
    <xf numFmtId="49" fontId="23" fillId="5" borderId="7" xfId="2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49" fontId="24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4" fillId="0" borderId="7" xfId="0" applyFont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49" fontId="24" fillId="3" borderId="7" xfId="0" applyNumberFormat="1" applyFont="1" applyFill="1" applyBorder="1" applyAlignment="1">
      <alignment horizontal="center"/>
    </xf>
    <xf numFmtId="49" fontId="10" fillId="4" borderId="7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21" fillId="3" borderId="7" xfId="0" applyFont="1" applyFill="1" applyBorder="1" applyAlignment="1">
      <alignment horizontal="left" vertical="center" wrapText="1"/>
    </xf>
    <xf numFmtId="167" fontId="21" fillId="3" borderId="7" xfId="1" applyNumberFormat="1" applyFont="1" applyFill="1" applyBorder="1" applyAlignment="1">
      <alignment vertical="center"/>
    </xf>
    <xf numFmtId="49" fontId="21" fillId="3" borderId="8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 vertical="center" wrapText="1"/>
    </xf>
    <xf numFmtId="167" fontId="21" fillId="3" borderId="8" xfId="1" applyNumberFormat="1" applyFont="1" applyFill="1" applyBorder="1" applyAlignment="1">
      <alignment vertical="center"/>
    </xf>
    <xf numFmtId="49" fontId="20" fillId="3" borderId="5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 wrapText="1"/>
    </xf>
    <xf numFmtId="168" fontId="22" fillId="3" borderId="5" xfId="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wrapText="1"/>
    </xf>
    <xf numFmtId="168" fontId="22" fillId="3" borderId="13" xfId="1" applyNumberFormat="1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 wrapText="1"/>
    </xf>
    <xf numFmtId="167" fontId="20" fillId="3" borderId="6" xfId="1" applyNumberFormat="1" applyFont="1" applyFill="1" applyBorder="1" applyAlignment="1">
      <alignment vertical="center"/>
    </xf>
    <xf numFmtId="3" fontId="21" fillId="3" borderId="7" xfId="2" applyNumberFormat="1" applyFont="1" applyFill="1" applyBorder="1" applyAlignment="1">
      <alignment horizontal="left" vertical="center" wrapText="1"/>
    </xf>
    <xf numFmtId="3" fontId="22" fillId="3" borderId="7" xfId="2" applyNumberFormat="1" applyFont="1" applyFill="1" applyBorder="1" applyAlignment="1">
      <alignment horizontal="left" vertical="center" wrapText="1"/>
    </xf>
    <xf numFmtId="167" fontId="22" fillId="3" borderId="7" xfId="1" applyNumberFormat="1" applyFont="1" applyFill="1" applyBorder="1" applyAlignment="1">
      <alignment vertical="center"/>
    </xf>
    <xf numFmtId="3" fontId="23" fillId="5" borderId="7" xfId="2" applyNumberFormat="1" applyFont="1" applyFill="1" applyBorder="1" applyAlignment="1">
      <alignment horizontal="left" vertical="center" wrapText="1"/>
    </xf>
    <xf numFmtId="167" fontId="23" fillId="5" borderId="7" xfId="1" applyNumberFormat="1" applyFont="1" applyFill="1" applyBorder="1" applyAlignment="1">
      <alignment vertical="center"/>
    </xf>
    <xf numFmtId="0" fontId="23" fillId="5" borderId="7" xfId="0" applyFont="1" applyFill="1" applyBorder="1" applyAlignment="1">
      <alignment horizontal="left" vertical="center" wrapText="1"/>
    </xf>
    <xf numFmtId="3" fontId="24" fillId="3" borderId="7" xfId="2" applyNumberFormat="1" applyFont="1" applyFill="1" applyBorder="1" applyAlignment="1">
      <alignment horizontal="left" vertical="center" wrapText="1"/>
    </xf>
    <xf numFmtId="167" fontId="24" fillId="3" borderId="7" xfId="1" applyNumberFormat="1" applyFont="1" applyFill="1" applyBorder="1" applyAlignment="1">
      <alignment vertical="center"/>
    </xf>
    <xf numFmtId="0" fontId="24" fillId="3" borderId="7" xfId="0" applyFont="1" applyFill="1" applyBorder="1" applyAlignment="1">
      <alignment wrapText="1"/>
    </xf>
    <xf numFmtId="3" fontId="21" fillId="3" borderId="7" xfId="0" applyNumberFormat="1" applyFont="1" applyFill="1" applyBorder="1" applyAlignment="1">
      <alignment horizontal="left" vertical="center" wrapText="1"/>
    </xf>
    <xf numFmtId="3" fontId="10" fillId="4" borderId="7" xfId="0" applyNumberFormat="1" applyFont="1" applyFill="1" applyBorder="1" applyAlignment="1">
      <alignment horizontal="left" vertical="center" wrapText="1"/>
    </xf>
    <xf numFmtId="167" fontId="21" fillId="4" borderId="7" xfId="1" applyNumberFormat="1" applyFont="1" applyFill="1" applyBorder="1" applyAlignment="1">
      <alignment vertical="center"/>
    </xf>
    <xf numFmtId="169" fontId="10" fillId="3" borderId="0" xfId="1" applyNumberFormat="1" applyFont="1" applyFill="1" applyAlignment="1">
      <alignment vertical="center"/>
    </xf>
    <xf numFmtId="169" fontId="6" fillId="3" borderId="0" xfId="1" applyNumberFormat="1" applyFont="1" applyFill="1" applyAlignment="1">
      <alignment vertical="center"/>
    </xf>
    <xf numFmtId="169" fontId="14" fillId="5" borderId="0" xfId="1" applyNumberFormat="1" applyFont="1" applyFill="1" applyAlignment="1">
      <alignment vertical="center"/>
    </xf>
    <xf numFmtId="169" fontId="7" fillId="3" borderId="0" xfId="1" applyNumberFormat="1" applyFont="1" applyFill="1" applyAlignment="1">
      <alignment vertical="center"/>
    </xf>
    <xf numFmtId="165" fontId="20" fillId="3" borderId="6" xfId="1" applyNumberFormat="1" applyFont="1" applyFill="1" applyBorder="1" applyAlignment="1">
      <alignment vertical="center"/>
    </xf>
    <xf numFmtId="165" fontId="21" fillId="3" borderId="7" xfId="1" applyNumberFormat="1" applyFont="1" applyFill="1" applyBorder="1" applyAlignment="1">
      <alignment vertical="center"/>
    </xf>
    <xf numFmtId="165" fontId="21" fillId="3" borderId="8" xfId="1" applyNumberFormat="1" applyFont="1" applyFill="1" applyBorder="1" applyAlignment="1">
      <alignment vertical="center"/>
    </xf>
    <xf numFmtId="165" fontId="22" fillId="3" borderId="7" xfId="1" applyNumberFormat="1" applyFont="1" applyFill="1" applyBorder="1" applyAlignment="1">
      <alignment vertical="center"/>
    </xf>
    <xf numFmtId="166" fontId="21" fillId="3" borderId="7" xfId="1" applyNumberFormat="1" applyFont="1" applyFill="1" applyBorder="1" applyAlignment="1">
      <alignment vertical="center"/>
    </xf>
    <xf numFmtId="49" fontId="24" fillId="4" borderId="7" xfId="0" applyNumberFormat="1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 wrapText="1"/>
    </xf>
    <xf numFmtId="167" fontId="24" fillId="4" borderId="7" xfId="1" applyNumberFormat="1" applyFont="1" applyFill="1" applyBorder="1" applyAlignment="1">
      <alignment vertical="center"/>
    </xf>
    <xf numFmtId="165" fontId="22" fillId="4" borderId="7" xfId="1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2" borderId="0" xfId="0" quotePrefix="1" applyFont="1" applyFill="1" applyBorder="1" applyAlignment="1">
      <alignment horizontal="left" vertical="center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166" fontId="10" fillId="2" borderId="3" xfId="1" applyNumberFormat="1" applyFont="1" applyFill="1" applyBorder="1" applyAlignment="1">
      <alignment horizontal="center" vertical="center" wrapText="1"/>
    </xf>
    <xf numFmtId="166" fontId="10" fillId="2" borderId="4" xfId="1" applyNumberFormat="1" applyFont="1" applyFill="1" applyBorder="1" applyAlignment="1">
      <alignment horizontal="center" vertical="center" wrapText="1"/>
    </xf>
    <xf numFmtId="166" fontId="10" fillId="2" borderId="5" xfId="1" applyNumberFormat="1" applyFont="1" applyFill="1" applyBorder="1" applyAlignment="1">
      <alignment horizontal="center" vertical="center" wrapText="1"/>
    </xf>
    <xf numFmtId="165" fontId="10" fillId="2" borderId="3" xfId="3" applyFont="1" applyFill="1" applyBorder="1" applyAlignment="1">
      <alignment horizontal="center" vertical="center" wrapText="1"/>
    </xf>
    <xf numFmtId="165" fontId="10" fillId="2" borderId="4" xfId="3" applyFont="1" applyFill="1" applyBorder="1" applyAlignment="1">
      <alignment horizontal="center" vertical="center" wrapText="1"/>
    </xf>
    <xf numFmtId="165" fontId="10" fillId="2" borderId="5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6" fontId="10" fillId="2" borderId="2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6" fontId="5" fillId="2" borderId="0" xfId="1" applyNumberFormat="1" applyFont="1" applyFill="1" applyAlignment="1">
      <alignment horizontal="center"/>
    </xf>
    <xf numFmtId="166" fontId="6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5" fillId="2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/>
    </xf>
    <xf numFmtId="0" fontId="26" fillId="3" borderId="0" xfId="0" quotePrefix="1" applyFont="1" applyFill="1" applyBorder="1" applyAlignment="1">
      <alignment horizontal="left" wrapText="1"/>
    </xf>
    <xf numFmtId="0" fontId="6" fillId="3" borderId="0" xfId="0" quotePrefix="1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165" fontId="10" fillId="2" borderId="12" xfId="3" applyFont="1" applyFill="1" applyBorder="1" applyAlignment="1">
      <alignment horizontal="center" vertical="center" wrapText="1"/>
    </xf>
    <xf numFmtId="165" fontId="10" fillId="2" borderId="11" xfId="3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1" xfId="2" applyNumberFormat="1" applyFont="1" applyFill="1" applyBorder="1" applyAlignment="1">
      <alignment horizontal="center" vertical="center" wrapText="1"/>
    </xf>
    <xf numFmtId="3" fontId="10" fillId="3" borderId="10" xfId="2" applyNumberFormat="1" applyFont="1" applyFill="1" applyBorder="1" applyAlignment="1">
      <alignment horizontal="center" vertical="center"/>
    </xf>
    <xf numFmtId="3" fontId="10" fillId="3" borderId="11" xfId="2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right" vertical="center"/>
    </xf>
    <xf numFmtId="3" fontId="2" fillId="3" borderId="0" xfId="2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165" fontId="10" fillId="2" borderId="15" xfId="3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wrapText="1"/>
    </xf>
  </cellXfs>
  <cellStyles count="4">
    <cellStyle name="Comma" xfId="1" builtinId="3"/>
    <cellStyle name="Comma 2 10" xf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2022\BAO%20CAO%20PHAN%20BO\Trinh%20H&#272;ND%20huy&#7879;n%20sua\Quyet%20dinh%20phan%20bo%202022\Bieu%20TH%202022%20su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 thu 2022"/>
      <sheetName val="04 Chi TH 2022"/>
      <sheetName val="05 Chi tiet Dvi 2022"/>
      <sheetName val="06 Thu xa 2022"/>
      <sheetName val="07 Chi tiet Xa 2022"/>
      <sheetName val="08 TH GD"/>
      <sheetName val="10 Lenh chi"/>
      <sheetName val="09 chi tiet GD"/>
      <sheetName val="Bieu KH vốn ĐT"/>
      <sheetName val="01 NQ 15"/>
      <sheetName val="02 NQ 16"/>
      <sheetName val="03NQ 17"/>
      <sheetName val="04NQ30"/>
      <sheetName val="05 NQ 31"/>
      <sheetName val="06NQ32"/>
      <sheetName val="07NQ"/>
      <sheetName val="08NQ33"/>
      <sheetName val="09 NQ 34 Sua"/>
      <sheetName val="10 NQ DV35"/>
      <sheetName val="11NQ36 "/>
      <sheetName val="12NQ37"/>
      <sheetName val="13 NQ chi tietGD"/>
      <sheetName val="14 thu xa"/>
      <sheetName val="15 chi xa"/>
      <sheetName val="16XA39"/>
      <sheetName val="17xa41"/>
      <sheetName val="18NQ 45"/>
      <sheetName val="Sheet9"/>
      <sheetName val="GD phu"/>
    </sheetNames>
    <sheetDataSet>
      <sheetData sheetId="0"/>
      <sheetData sheetId="1">
        <row r="12">
          <cell r="C12">
            <v>758976.03</v>
          </cell>
        </row>
      </sheetData>
      <sheetData sheetId="2">
        <row r="17">
          <cell r="B17" t="str">
            <v>Đo đạc bổ sung bản đồ, cấp giấy chứng nhận quyền sử dụng đất, xây dựng cơ sở dữ liệu đất đai; lập kế hoạch sử dụng đất; Thống kê, kiểm kê đất đai. Đo đạc và cắm mốc phạm vi thu hổi đất xây dựng trung tâm Thị trấn huyện Phong Thổ; Lập điều chỉnh QHSD đất kì đầu và Kế hoạch sử dụng đất năm đầu của điều chỉnh quy hoạch sử dụng đất huyện Phong Thổ</v>
          </cell>
        </row>
        <row r="20">
          <cell r="B20" t="str">
            <v>Sự nghiệp nông nghiệp, lâm nghiệp</v>
          </cell>
        </row>
        <row r="32">
          <cell r="B32" t="str">
            <v>Sự nghiệp giao thông</v>
          </cell>
        </row>
        <row r="34">
          <cell r="B34" t="str">
            <v>Sự nghiệp thủy lợi</v>
          </cell>
        </row>
        <row r="36">
          <cell r="B36" t="str">
            <v>Sự nghiệp kinh tế khác</v>
          </cell>
        </row>
        <row r="83">
          <cell r="B83" t="str">
            <v>Nguồn hỗ trợ có mục tiêu</v>
          </cell>
        </row>
        <row r="221">
          <cell r="B221" t="str">
            <v xml:space="preserve">Kinh phí thực hiện các Đề án, Nghị quyết của tỉnh </v>
          </cell>
        </row>
        <row r="241">
          <cell r="B241" t="str">
            <v>Bổ sung kinh phí sự nghiệp môi trường</v>
          </cell>
        </row>
        <row r="464">
          <cell r="B464" t="str">
            <v>Ngân sách Đảng</v>
          </cell>
        </row>
        <row r="500">
          <cell r="B500" t="str">
            <v>Đoàn thể</v>
          </cell>
        </row>
        <row r="589">
          <cell r="B589" t="str">
            <v>CHI BỔ SUNG CHO NGÂN SÁCH CẤP DƯỚI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2" workbookViewId="0">
      <selection activeCell="E12" sqref="E12"/>
    </sheetView>
  </sheetViews>
  <sheetFormatPr defaultRowHeight="12.75" x14ac:dyDescent="0.2"/>
  <cols>
    <col min="1" max="1" width="4.42578125" style="3" customWidth="1"/>
    <col min="2" max="2" width="47.7109375" style="3" customWidth="1"/>
    <col min="3" max="3" width="10.7109375" style="3" customWidth="1"/>
    <col min="4" max="4" width="10.42578125" style="3" customWidth="1"/>
    <col min="5" max="6" width="8.85546875" style="3" customWidth="1"/>
    <col min="7" max="7" width="9.7109375" style="3" customWidth="1"/>
    <col min="8" max="8" width="9.140625" style="3"/>
    <col min="9" max="9" width="10" style="3" bestFit="1" customWidth="1"/>
    <col min="10" max="10" width="10.140625" style="3" bestFit="1" customWidth="1"/>
    <col min="11" max="11" width="9.85546875" style="3" bestFit="1" customWidth="1"/>
    <col min="12" max="255" width="9.140625" style="3"/>
    <col min="256" max="256" width="4.42578125" style="3" customWidth="1"/>
    <col min="257" max="257" width="40.140625" style="3" customWidth="1"/>
    <col min="258" max="258" width="0" style="3" hidden="1" customWidth="1"/>
    <col min="259" max="259" width="10.7109375" style="3" customWidth="1"/>
    <col min="260" max="260" width="10.42578125" style="3" customWidth="1"/>
    <col min="261" max="261" width="9.5703125" style="3" customWidth="1"/>
    <col min="262" max="262" width="8.85546875" style="3" customWidth="1"/>
    <col min="263" max="263" width="9.7109375" style="3" customWidth="1"/>
    <col min="264" max="264" width="9.140625" style="3"/>
    <col min="265" max="265" width="10" style="3" bestFit="1" customWidth="1"/>
    <col min="266" max="266" width="10.140625" style="3" bestFit="1" customWidth="1"/>
    <col min="267" max="267" width="9.85546875" style="3" bestFit="1" customWidth="1"/>
    <col min="268" max="511" width="9.140625" style="3"/>
    <col min="512" max="512" width="4.42578125" style="3" customWidth="1"/>
    <col min="513" max="513" width="40.140625" style="3" customWidth="1"/>
    <col min="514" max="514" width="0" style="3" hidden="1" customWidth="1"/>
    <col min="515" max="515" width="10.7109375" style="3" customWidth="1"/>
    <col min="516" max="516" width="10.42578125" style="3" customWidth="1"/>
    <col min="517" max="517" width="9.5703125" style="3" customWidth="1"/>
    <col min="518" max="518" width="8.85546875" style="3" customWidth="1"/>
    <col min="519" max="519" width="9.7109375" style="3" customWidth="1"/>
    <col min="520" max="520" width="9.140625" style="3"/>
    <col min="521" max="521" width="10" style="3" bestFit="1" customWidth="1"/>
    <col min="522" max="522" width="10.140625" style="3" bestFit="1" customWidth="1"/>
    <col min="523" max="523" width="9.85546875" style="3" bestFit="1" customWidth="1"/>
    <col min="524" max="767" width="9.140625" style="3"/>
    <col min="768" max="768" width="4.42578125" style="3" customWidth="1"/>
    <col min="769" max="769" width="40.140625" style="3" customWidth="1"/>
    <col min="770" max="770" width="0" style="3" hidden="1" customWidth="1"/>
    <col min="771" max="771" width="10.7109375" style="3" customWidth="1"/>
    <col min="772" max="772" width="10.42578125" style="3" customWidth="1"/>
    <col min="773" max="773" width="9.5703125" style="3" customWidth="1"/>
    <col min="774" max="774" width="8.85546875" style="3" customWidth="1"/>
    <col min="775" max="775" width="9.7109375" style="3" customWidth="1"/>
    <col min="776" max="776" width="9.140625" style="3"/>
    <col min="777" max="777" width="10" style="3" bestFit="1" customWidth="1"/>
    <col min="778" max="778" width="10.140625" style="3" bestFit="1" customWidth="1"/>
    <col min="779" max="779" width="9.85546875" style="3" bestFit="1" customWidth="1"/>
    <col min="780" max="1023" width="9.140625" style="3"/>
    <col min="1024" max="1024" width="4.42578125" style="3" customWidth="1"/>
    <col min="1025" max="1025" width="40.140625" style="3" customWidth="1"/>
    <col min="1026" max="1026" width="0" style="3" hidden="1" customWidth="1"/>
    <col min="1027" max="1027" width="10.7109375" style="3" customWidth="1"/>
    <col min="1028" max="1028" width="10.42578125" style="3" customWidth="1"/>
    <col min="1029" max="1029" width="9.5703125" style="3" customWidth="1"/>
    <col min="1030" max="1030" width="8.85546875" style="3" customWidth="1"/>
    <col min="1031" max="1031" width="9.7109375" style="3" customWidth="1"/>
    <col min="1032" max="1032" width="9.140625" style="3"/>
    <col min="1033" max="1033" width="10" style="3" bestFit="1" customWidth="1"/>
    <col min="1034" max="1034" width="10.140625" style="3" bestFit="1" customWidth="1"/>
    <col min="1035" max="1035" width="9.85546875" style="3" bestFit="1" customWidth="1"/>
    <col min="1036" max="1279" width="9.140625" style="3"/>
    <col min="1280" max="1280" width="4.42578125" style="3" customWidth="1"/>
    <col min="1281" max="1281" width="40.140625" style="3" customWidth="1"/>
    <col min="1282" max="1282" width="0" style="3" hidden="1" customWidth="1"/>
    <col min="1283" max="1283" width="10.7109375" style="3" customWidth="1"/>
    <col min="1284" max="1284" width="10.42578125" style="3" customWidth="1"/>
    <col min="1285" max="1285" width="9.5703125" style="3" customWidth="1"/>
    <col min="1286" max="1286" width="8.85546875" style="3" customWidth="1"/>
    <col min="1287" max="1287" width="9.7109375" style="3" customWidth="1"/>
    <col min="1288" max="1288" width="9.140625" style="3"/>
    <col min="1289" max="1289" width="10" style="3" bestFit="1" customWidth="1"/>
    <col min="1290" max="1290" width="10.140625" style="3" bestFit="1" customWidth="1"/>
    <col min="1291" max="1291" width="9.85546875" style="3" bestFit="1" customWidth="1"/>
    <col min="1292" max="1535" width="9.140625" style="3"/>
    <col min="1536" max="1536" width="4.42578125" style="3" customWidth="1"/>
    <col min="1537" max="1537" width="40.140625" style="3" customWidth="1"/>
    <col min="1538" max="1538" width="0" style="3" hidden="1" customWidth="1"/>
    <col min="1539" max="1539" width="10.7109375" style="3" customWidth="1"/>
    <col min="1540" max="1540" width="10.42578125" style="3" customWidth="1"/>
    <col min="1541" max="1541" width="9.5703125" style="3" customWidth="1"/>
    <col min="1542" max="1542" width="8.85546875" style="3" customWidth="1"/>
    <col min="1543" max="1543" width="9.7109375" style="3" customWidth="1"/>
    <col min="1544" max="1544" width="9.140625" style="3"/>
    <col min="1545" max="1545" width="10" style="3" bestFit="1" customWidth="1"/>
    <col min="1546" max="1546" width="10.140625" style="3" bestFit="1" customWidth="1"/>
    <col min="1547" max="1547" width="9.85546875" style="3" bestFit="1" customWidth="1"/>
    <col min="1548" max="1791" width="9.140625" style="3"/>
    <col min="1792" max="1792" width="4.42578125" style="3" customWidth="1"/>
    <col min="1793" max="1793" width="40.140625" style="3" customWidth="1"/>
    <col min="1794" max="1794" width="0" style="3" hidden="1" customWidth="1"/>
    <col min="1795" max="1795" width="10.7109375" style="3" customWidth="1"/>
    <col min="1796" max="1796" width="10.42578125" style="3" customWidth="1"/>
    <col min="1797" max="1797" width="9.5703125" style="3" customWidth="1"/>
    <col min="1798" max="1798" width="8.85546875" style="3" customWidth="1"/>
    <col min="1799" max="1799" width="9.7109375" style="3" customWidth="1"/>
    <col min="1800" max="1800" width="9.140625" style="3"/>
    <col min="1801" max="1801" width="10" style="3" bestFit="1" customWidth="1"/>
    <col min="1802" max="1802" width="10.140625" style="3" bestFit="1" customWidth="1"/>
    <col min="1803" max="1803" width="9.85546875" style="3" bestFit="1" customWidth="1"/>
    <col min="1804" max="2047" width="9.140625" style="3"/>
    <col min="2048" max="2048" width="4.42578125" style="3" customWidth="1"/>
    <col min="2049" max="2049" width="40.140625" style="3" customWidth="1"/>
    <col min="2050" max="2050" width="0" style="3" hidden="1" customWidth="1"/>
    <col min="2051" max="2051" width="10.7109375" style="3" customWidth="1"/>
    <col min="2052" max="2052" width="10.42578125" style="3" customWidth="1"/>
    <col min="2053" max="2053" width="9.5703125" style="3" customWidth="1"/>
    <col min="2054" max="2054" width="8.85546875" style="3" customWidth="1"/>
    <col min="2055" max="2055" width="9.7109375" style="3" customWidth="1"/>
    <col min="2056" max="2056" width="9.140625" style="3"/>
    <col min="2057" max="2057" width="10" style="3" bestFit="1" customWidth="1"/>
    <col min="2058" max="2058" width="10.140625" style="3" bestFit="1" customWidth="1"/>
    <col min="2059" max="2059" width="9.85546875" style="3" bestFit="1" customWidth="1"/>
    <col min="2060" max="2303" width="9.140625" style="3"/>
    <col min="2304" max="2304" width="4.42578125" style="3" customWidth="1"/>
    <col min="2305" max="2305" width="40.140625" style="3" customWidth="1"/>
    <col min="2306" max="2306" width="0" style="3" hidden="1" customWidth="1"/>
    <col min="2307" max="2307" width="10.7109375" style="3" customWidth="1"/>
    <col min="2308" max="2308" width="10.42578125" style="3" customWidth="1"/>
    <col min="2309" max="2309" width="9.5703125" style="3" customWidth="1"/>
    <col min="2310" max="2310" width="8.85546875" style="3" customWidth="1"/>
    <col min="2311" max="2311" width="9.7109375" style="3" customWidth="1"/>
    <col min="2312" max="2312" width="9.140625" style="3"/>
    <col min="2313" max="2313" width="10" style="3" bestFit="1" customWidth="1"/>
    <col min="2314" max="2314" width="10.140625" style="3" bestFit="1" customWidth="1"/>
    <col min="2315" max="2315" width="9.85546875" style="3" bestFit="1" customWidth="1"/>
    <col min="2316" max="2559" width="9.140625" style="3"/>
    <col min="2560" max="2560" width="4.42578125" style="3" customWidth="1"/>
    <col min="2561" max="2561" width="40.140625" style="3" customWidth="1"/>
    <col min="2562" max="2562" width="0" style="3" hidden="1" customWidth="1"/>
    <col min="2563" max="2563" width="10.7109375" style="3" customWidth="1"/>
    <col min="2564" max="2564" width="10.42578125" style="3" customWidth="1"/>
    <col min="2565" max="2565" width="9.5703125" style="3" customWidth="1"/>
    <col min="2566" max="2566" width="8.85546875" style="3" customWidth="1"/>
    <col min="2567" max="2567" width="9.7109375" style="3" customWidth="1"/>
    <col min="2568" max="2568" width="9.140625" style="3"/>
    <col min="2569" max="2569" width="10" style="3" bestFit="1" customWidth="1"/>
    <col min="2570" max="2570" width="10.140625" style="3" bestFit="1" customWidth="1"/>
    <col min="2571" max="2571" width="9.85546875" style="3" bestFit="1" customWidth="1"/>
    <col min="2572" max="2815" width="9.140625" style="3"/>
    <col min="2816" max="2816" width="4.42578125" style="3" customWidth="1"/>
    <col min="2817" max="2817" width="40.140625" style="3" customWidth="1"/>
    <col min="2818" max="2818" width="0" style="3" hidden="1" customWidth="1"/>
    <col min="2819" max="2819" width="10.7109375" style="3" customWidth="1"/>
    <col min="2820" max="2820" width="10.42578125" style="3" customWidth="1"/>
    <col min="2821" max="2821" width="9.5703125" style="3" customWidth="1"/>
    <col min="2822" max="2822" width="8.85546875" style="3" customWidth="1"/>
    <col min="2823" max="2823" width="9.7109375" style="3" customWidth="1"/>
    <col min="2824" max="2824" width="9.140625" style="3"/>
    <col min="2825" max="2825" width="10" style="3" bestFit="1" customWidth="1"/>
    <col min="2826" max="2826" width="10.140625" style="3" bestFit="1" customWidth="1"/>
    <col min="2827" max="2827" width="9.85546875" style="3" bestFit="1" customWidth="1"/>
    <col min="2828" max="3071" width="9.140625" style="3"/>
    <col min="3072" max="3072" width="4.42578125" style="3" customWidth="1"/>
    <col min="3073" max="3073" width="40.140625" style="3" customWidth="1"/>
    <col min="3074" max="3074" width="0" style="3" hidden="1" customWidth="1"/>
    <col min="3075" max="3075" width="10.7109375" style="3" customWidth="1"/>
    <col min="3076" max="3076" width="10.42578125" style="3" customWidth="1"/>
    <col min="3077" max="3077" width="9.5703125" style="3" customWidth="1"/>
    <col min="3078" max="3078" width="8.85546875" style="3" customWidth="1"/>
    <col min="3079" max="3079" width="9.7109375" style="3" customWidth="1"/>
    <col min="3080" max="3080" width="9.140625" style="3"/>
    <col min="3081" max="3081" width="10" style="3" bestFit="1" customWidth="1"/>
    <col min="3082" max="3082" width="10.140625" style="3" bestFit="1" customWidth="1"/>
    <col min="3083" max="3083" width="9.85546875" style="3" bestFit="1" customWidth="1"/>
    <col min="3084" max="3327" width="9.140625" style="3"/>
    <col min="3328" max="3328" width="4.42578125" style="3" customWidth="1"/>
    <col min="3329" max="3329" width="40.140625" style="3" customWidth="1"/>
    <col min="3330" max="3330" width="0" style="3" hidden="1" customWidth="1"/>
    <col min="3331" max="3331" width="10.7109375" style="3" customWidth="1"/>
    <col min="3332" max="3332" width="10.42578125" style="3" customWidth="1"/>
    <col min="3333" max="3333" width="9.5703125" style="3" customWidth="1"/>
    <col min="3334" max="3334" width="8.85546875" style="3" customWidth="1"/>
    <col min="3335" max="3335" width="9.7109375" style="3" customWidth="1"/>
    <col min="3336" max="3336" width="9.140625" style="3"/>
    <col min="3337" max="3337" width="10" style="3" bestFit="1" customWidth="1"/>
    <col min="3338" max="3338" width="10.140625" style="3" bestFit="1" customWidth="1"/>
    <col min="3339" max="3339" width="9.85546875" style="3" bestFit="1" customWidth="1"/>
    <col min="3340" max="3583" width="9.140625" style="3"/>
    <col min="3584" max="3584" width="4.42578125" style="3" customWidth="1"/>
    <col min="3585" max="3585" width="40.140625" style="3" customWidth="1"/>
    <col min="3586" max="3586" width="0" style="3" hidden="1" customWidth="1"/>
    <col min="3587" max="3587" width="10.7109375" style="3" customWidth="1"/>
    <col min="3588" max="3588" width="10.42578125" style="3" customWidth="1"/>
    <col min="3589" max="3589" width="9.5703125" style="3" customWidth="1"/>
    <col min="3590" max="3590" width="8.85546875" style="3" customWidth="1"/>
    <col min="3591" max="3591" width="9.7109375" style="3" customWidth="1"/>
    <col min="3592" max="3592" width="9.140625" style="3"/>
    <col min="3593" max="3593" width="10" style="3" bestFit="1" customWidth="1"/>
    <col min="3594" max="3594" width="10.140625" style="3" bestFit="1" customWidth="1"/>
    <col min="3595" max="3595" width="9.85546875" style="3" bestFit="1" customWidth="1"/>
    <col min="3596" max="3839" width="9.140625" style="3"/>
    <col min="3840" max="3840" width="4.42578125" style="3" customWidth="1"/>
    <col min="3841" max="3841" width="40.140625" style="3" customWidth="1"/>
    <col min="3842" max="3842" width="0" style="3" hidden="1" customWidth="1"/>
    <col min="3843" max="3843" width="10.7109375" style="3" customWidth="1"/>
    <col min="3844" max="3844" width="10.42578125" style="3" customWidth="1"/>
    <col min="3845" max="3845" width="9.5703125" style="3" customWidth="1"/>
    <col min="3846" max="3846" width="8.85546875" style="3" customWidth="1"/>
    <col min="3847" max="3847" width="9.7109375" style="3" customWidth="1"/>
    <col min="3848" max="3848" width="9.140625" style="3"/>
    <col min="3849" max="3849" width="10" style="3" bestFit="1" customWidth="1"/>
    <col min="3850" max="3850" width="10.140625" style="3" bestFit="1" customWidth="1"/>
    <col min="3851" max="3851" width="9.85546875" style="3" bestFit="1" customWidth="1"/>
    <col min="3852" max="4095" width="9.140625" style="3"/>
    <col min="4096" max="4096" width="4.42578125" style="3" customWidth="1"/>
    <col min="4097" max="4097" width="40.140625" style="3" customWidth="1"/>
    <col min="4098" max="4098" width="0" style="3" hidden="1" customWidth="1"/>
    <col min="4099" max="4099" width="10.7109375" style="3" customWidth="1"/>
    <col min="4100" max="4100" width="10.42578125" style="3" customWidth="1"/>
    <col min="4101" max="4101" width="9.5703125" style="3" customWidth="1"/>
    <col min="4102" max="4102" width="8.85546875" style="3" customWidth="1"/>
    <col min="4103" max="4103" width="9.7109375" style="3" customWidth="1"/>
    <col min="4104" max="4104" width="9.140625" style="3"/>
    <col min="4105" max="4105" width="10" style="3" bestFit="1" customWidth="1"/>
    <col min="4106" max="4106" width="10.140625" style="3" bestFit="1" customWidth="1"/>
    <col min="4107" max="4107" width="9.85546875" style="3" bestFit="1" customWidth="1"/>
    <col min="4108" max="4351" width="9.140625" style="3"/>
    <col min="4352" max="4352" width="4.42578125" style="3" customWidth="1"/>
    <col min="4353" max="4353" width="40.140625" style="3" customWidth="1"/>
    <col min="4354" max="4354" width="0" style="3" hidden="1" customWidth="1"/>
    <col min="4355" max="4355" width="10.7109375" style="3" customWidth="1"/>
    <col min="4356" max="4356" width="10.42578125" style="3" customWidth="1"/>
    <col min="4357" max="4357" width="9.5703125" style="3" customWidth="1"/>
    <col min="4358" max="4358" width="8.85546875" style="3" customWidth="1"/>
    <col min="4359" max="4359" width="9.7109375" style="3" customWidth="1"/>
    <col min="4360" max="4360" width="9.140625" style="3"/>
    <col min="4361" max="4361" width="10" style="3" bestFit="1" customWidth="1"/>
    <col min="4362" max="4362" width="10.140625" style="3" bestFit="1" customWidth="1"/>
    <col min="4363" max="4363" width="9.85546875" style="3" bestFit="1" customWidth="1"/>
    <col min="4364" max="4607" width="9.140625" style="3"/>
    <col min="4608" max="4608" width="4.42578125" style="3" customWidth="1"/>
    <col min="4609" max="4609" width="40.140625" style="3" customWidth="1"/>
    <col min="4610" max="4610" width="0" style="3" hidden="1" customWidth="1"/>
    <col min="4611" max="4611" width="10.7109375" style="3" customWidth="1"/>
    <col min="4612" max="4612" width="10.42578125" style="3" customWidth="1"/>
    <col min="4613" max="4613" width="9.5703125" style="3" customWidth="1"/>
    <col min="4614" max="4614" width="8.85546875" style="3" customWidth="1"/>
    <col min="4615" max="4615" width="9.7109375" style="3" customWidth="1"/>
    <col min="4616" max="4616" width="9.140625" style="3"/>
    <col min="4617" max="4617" width="10" style="3" bestFit="1" customWidth="1"/>
    <col min="4618" max="4618" width="10.140625" style="3" bestFit="1" customWidth="1"/>
    <col min="4619" max="4619" width="9.85546875" style="3" bestFit="1" customWidth="1"/>
    <col min="4620" max="4863" width="9.140625" style="3"/>
    <col min="4864" max="4864" width="4.42578125" style="3" customWidth="1"/>
    <col min="4865" max="4865" width="40.140625" style="3" customWidth="1"/>
    <col min="4866" max="4866" width="0" style="3" hidden="1" customWidth="1"/>
    <col min="4867" max="4867" width="10.7109375" style="3" customWidth="1"/>
    <col min="4868" max="4868" width="10.42578125" style="3" customWidth="1"/>
    <col min="4869" max="4869" width="9.5703125" style="3" customWidth="1"/>
    <col min="4870" max="4870" width="8.85546875" style="3" customWidth="1"/>
    <col min="4871" max="4871" width="9.7109375" style="3" customWidth="1"/>
    <col min="4872" max="4872" width="9.140625" style="3"/>
    <col min="4873" max="4873" width="10" style="3" bestFit="1" customWidth="1"/>
    <col min="4874" max="4874" width="10.140625" style="3" bestFit="1" customWidth="1"/>
    <col min="4875" max="4875" width="9.85546875" style="3" bestFit="1" customWidth="1"/>
    <col min="4876" max="5119" width="9.140625" style="3"/>
    <col min="5120" max="5120" width="4.42578125" style="3" customWidth="1"/>
    <col min="5121" max="5121" width="40.140625" style="3" customWidth="1"/>
    <col min="5122" max="5122" width="0" style="3" hidden="1" customWidth="1"/>
    <col min="5123" max="5123" width="10.7109375" style="3" customWidth="1"/>
    <col min="5124" max="5124" width="10.42578125" style="3" customWidth="1"/>
    <col min="5125" max="5125" width="9.5703125" style="3" customWidth="1"/>
    <col min="5126" max="5126" width="8.85546875" style="3" customWidth="1"/>
    <col min="5127" max="5127" width="9.7109375" style="3" customWidth="1"/>
    <col min="5128" max="5128" width="9.140625" style="3"/>
    <col min="5129" max="5129" width="10" style="3" bestFit="1" customWidth="1"/>
    <col min="5130" max="5130" width="10.140625" style="3" bestFit="1" customWidth="1"/>
    <col min="5131" max="5131" width="9.85546875" style="3" bestFit="1" customWidth="1"/>
    <col min="5132" max="5375" width="9.140625" style="3"/>
    <col min="5376" max="5376" width="4.42578125" style="3" customWidth="1"/>
    <col min="5377" max="5377" width="40.140625" style="3" customWidth="1"/>
    <col min="5378" max="5378" width="0" style="3" hidden="1" customWidth="1"/>
    <col min="5379" max="5379" width="10.7109375" style="3" customWidth="1"/>
    <col min="5380" max="5380" width="10.42578125" style="3" customWidth="1"/>
    <col min="5381" max="5381" width="9.5703125" style="3" customWidth="1"/>
    <col min="5382" max="5382" width="8.85546875" style="3" customWidth="1"/>
    <col min="5383" max="5383" width="9.7109375" style="3" customWidth="1"/>
    <col min="5384" max="5384" width="9.140625" style="3"/>
    <col min="5385" max="5385" width="10" style="3" bestFit="1" customWidth="1"/>
    <col min="5386" max="5386" width="10.140625" style="3" bestFit="1" customWidth="1"/>
    <col min="5387" max="5387" width="9.85546875" style="3" bestFit="1" customWidth="1"/>
    <col min="5388" max="5631" width="9.140625" style="3"/>
    <col min="5632" max="5632" width="4.42578125" style="3" customWidth="1"/>
    <col min="5633" max="5633" width="40.140625" style="3" customWidth="1"/>
    <col min="5634" max="5634" width="0" style="3" hidden="1" customWidth="1"/>
    <col min="5635" max="5635" width="10.7109375" style="3" customWidth="1"/>
    <col min="5636" max="5636" width="10.42578125" style="3" customWidth="1"/>
    <col min="5637" max="5637" width="9.5703125" style="3" customWidth="1"/>
    <col min="5638" max="5638" width="8.85546875" style="3" customWidth="1"/>
    <col min="5639" max="5639" width="9.7109375" style="3" customWidth="1"/>
    <col min="5640" max="5640" width="9.140625" style="3"/>
    <col min="5641" max="5641" width="10" style="3" bestFit="1" customWidth="1"/>
    <col min="5642" max="5642" width="10.140625" style="3" bestFit="1" customWidth="1"/>
    <col min="5643" max="5643" width="9.85546875" style="3" bestFit="1" customWidth="1"/>
    <col min="5644" max="5887" width="9.140625" style="3"/>
    <col min="5888" max="5888" width="4.42578125" style="3" customWidth="1"/>
    <col min="5889" max="5889" width="40.140625" style="3" customWidth="1"/>
    <col min="5890" max="5890" width="0" style="3" hidden="1" customWidth="1"/>
    <col min="5891" max="5891" width="10.7109375" style="3" customWidth="1"/>
    <col min="5892" max="5892" width="10.42578125" style="3" customWidth="1"/>
    <col min="5893" max="5893" width="9.5703125" style="3" customWidth="1"/>
    <col min="5894" max="5894" width="8.85546875" style="3" customWidth="1"/>
    <col min="5895" max="5895" width="9.7109375" style="3" customWidth="1"/>
    <col min="5896" max="5896" width="9.140625" style="3"/>
    <col min="5897" max="5897" width="10" style="3" bestFit="1" customWidth="1"/>
    <col min="5898" max="5898" width="10.140625" style="3" bestFit="1" customWidth="1"/>
    <col min="5899" max="5899" width="9.85546875" style="3" bestFit="1" customWidth="1"/>
    <col min="5900" max="6143" width="9.140625" style="3"/>
    <col min="6144" max="6144" width="4.42578125" style="3" customWidth="1"/>
    <col min="6145" max="6145" width="40.140625" style="3" customWidth="1"/>
    <col min="6146" max="6146" width="0" style="3" hidden="1" customWidth="1"/>
    <col min="6147" max="6147" width="10.7109375" style="3" customWidth="1"/>
    <col min="6148" max="6148" width="10.42578125" style="3" customWidth="1"/>
    <col min="6149" max="6149" width="9.5703125" style="3" customWidth="1"/>
    <col min="6150" max="6150" width="8.85546875" style="3" customWidth="1"/>
    <col min="6151" max="6151" width="9.7109375" style="3" customWidth="1"/>
    <col min="6152" max="6152" width="9.140625" style="3"/>
    <col min="6153" max="6153" width="10" style="3" bestFit="1" customWidth="1"/>
    <col min="6154" max="6154" width="10.140625" style="3" bestFit="1" customWidth="1"/>
    <col min="6155" max="6155" width="9.85546875" style="3" bestFit="1" customWidth="1"/>
    <col min="6156" max="6399" width="9.140625" style="3"/>
    <col min="6400" max="6400" width="4.42578125" style="3" customWidth="1"/>
    <col min="6401" max="6401" width="40.140625" style="3" customWidth="1"/>
    <col min="6402" max="6402" width="0" style="3" hidden="1" customWidth="1"/>
    <col min="6403" max="6403" width="10.7109375" style="3" customWidth="1"/>
    <col min="6404" max="6404" width="10.42578125" style="3" customWidth="1"/>
    <col min="6405" max="6405" width="9.5703125" style="3" customWidth="1"/>
    <col min="6406" max="6406" width="8.85546875" style="3" customWidth="1"/>
    <col min="6407" max="6407" width="9.7109375" style="3" customWidth="1"/>
    <col min="6408" max="6408" width="9.140625" style="3"/>
    <col min="6409" max="6409" width="10" style="3" bestFit="1" customWidth="1"/>
    <col min="6410" max="6410" width="10.140625" style="3" bestFit="1" customWidth="1"/>
    <col min="6411" max="6411" width="9.85546875" style="3" bestFit="1" customWidth="1"/>
    <col min="6412" max="6655" width="9.140625" style="3"/>
    <col min="6656" max="6656" width="4.42578125" style="3" customWidth="1"/>
    <col min="6657" max="6657" width="40.140625" style="3" customWidth="1"/>
    <col min="6658" max="6658" width="0" style="3" hidden="1" customWidth="1"/>
    <col min="6659" max="6659" width="10.7109375" style="3" customWidth="1"/>
    <col min="6660" max="6660" width="10.42578125" style="3" customWidth="1"/>
    <col min="6661" max="6661" width="9.5703125" style="3" customWidth="1"/>
    <col min="6662" max="6662" width="8.85546875" style="3" customWidth="1"/>
    <col min="6663" max="6663" width="9.7109375" style="3" customWidth="1"/>
    <col min="6664" max="6664" width="9.140625" style="3"/>
    <col min="6665" max="6665" width="10" style="3" bestFit="1" customWidth="1"/>
    <col min="6666" max="6666" width="10.140625" style="3" bestFit="1" customWidth="1"/>
    <col min="6667" max="6667" width="9.85546875" style="3" bestFit="1" customWidth="1"/>
    <col min="6668" max="6911" width="9.140625" style="3"/>
    <col min="6912" max="6912" width="4.42578125" style="3" customWidth="1"/>
    <col min="6913" max="6913" width="40.140625" style="3" customWidth="1"/>
    <col min="6914" max="6914" width="0" style="3" hidden="1" customWidth="1"/>
    <col min="6915" max="6915" width="10.7109375" style="3" customWidth="1"/>
    <col min="6916" max="6916" width="10.42578125" style="3" customWidth="1"/>
    <col min="6917" max="6917" width="9.5703125" style="3" customWidth="1"/>
    <col min="6918" max="6918" width="8.85546875" style="3" customWidth="1"/>
    <col min="6919" max="6919" width="9.7109375" style="3" customWidth="1"/>
    <col min="6920" max="6920" width="9.140625" style="3"/>
    <col min="6921" max="6921" width="10" style="3" bestFit="1" customWidth="1"/>
    <col min="6922" max="6922" width="10.140625" style="3" bestFit="1" customWidth="1"/>
    <col min="6923" max="6923" width="9.85546875" style="3" bestFit="1" customWidth="1"/>
    <col min="6924" max="7167" width="9.140625" style="3"/>
    <col min="7168" max="7168" width="4.42578125" style="3" customWidth="1"/>
    <col min="7169" max="7169" width="40.140625" style="3" customWidth="1"/>
    <col min="7170" max="7170" width="0" style="3" hidden="1" customWidth="1"/>
    <col min="7171" max="7171" width="10.7109375" style="3" customWidth="1"/>
    <col min="7172" max="7172" width="10.42578125" style="3" customWidth="1"/>
    <col min="7173" max="7173" width="9.5703125" style="3" customWidth="1"/>
    <col min="7174" max="7174" width="8.85546875" style="3" customWidth="1"/>
    <col min="7175" max="7175" width="9.7109375" style="3" customWidth="1"/>
    <col min="7176" max="7176" width="9.140625" style="3"/>
    <col min="7177" max="7177" width="10" style="3" bestFit="1" customWidth="1"/>
    <col min="7178" max="7178" width="10.140625" style="3" bestFit="1" customWidth="1"/>
    <col min="7179" max="7179" width="9.85546875" style="3" bestFit="1" customWidth="1"/>
    <col min="7180" max="7423" width="9.140625" style="3"/>
    <col min="7424" max="7424" width="4.42578125" style="3" customWidth="1"/>
    <col min="7425" max="7425" width="40.140625" style="3" customWidth="1"/>
    <col min="7426" max="7426" width="0" style="3" hidden="1" customWidth="1"/>
    <col min="7427" max="7427" width="10.7109375" style="3" customWidth="1"/>
    <col min="7428" max="7428" width="10.42578125" style="3" customWidth="1"/>
    <col min="7429" max="7429" width="9.5703125" style="3" customWidth="1"/>
    <col min="7430" max="7430" width="8.85546875" style="3" customWidth="1"/>
    <col min="7431" max="7431" width="9.7109375" style="3" customWidth="1"/>
    <col min="7432" max="7432" width="9.140625" style="3"/>
    <col min="7433" max="7433" width="10" style="3" bestFit="1" customWidth="1"/>
    <col min="7434" max="7434" width="10.140625" style="3" bestFit="1" customWidth="1"/>
    <col min="7435" max="7435" width="9.85546875" style="3" bestFit="1" customWidth="1"/>
    <col min="7436" max="7679" width="9.140625" style="3"/>
    <col min="7680" max="7680" width="4.42578125" style="3" customWidth="1"/>
    <col min="7681" max="7681" width="40.140625" style="3" customWidth="1"/>
    <col min="7682" max="7682" width="0" style="3" hidden="1" customWidth="1"/>
    <col min="7683" max="7683" width="10.7109375" style="3" customWidth="1"/>
    <col min="7684" max="7684" width="10.42578125" style="3" customWidth="1"/>
    <col min="7685" max="7685" width="9.5703125" style="3" customWidth="1"/>
    <col min="7686" max="7686" width="8.85546875" style="3" customWidth="1"/>
    <col min="7687" max="7687" width="9.7109375" style="3" customWidth="1"/>
    <col min="7688" max="7688" width="9.140625" style="3"/>
    <col min="7689" max="7689" width="10" style="3" bestFit="1" customWidth="1"/>
    <col min="7690" max="7690" width="10.140625" style="3" bestFit="1" customWidth="1"/>
    <col min="7691" max="7691" width="9.85546875" style="3" bestFit="1" customWidth="1"/>
    <col min="7692" max="7935" width="9.140625" style="3"/>
    <col min="7936" max="7936" width="4.42578125" style="3" customWidth="1"/>
    <col min="7937" max="7937" width="40.140625" style="3" customWidth="1"/>
    <col min="7938" max="7938" width="0" style="3" hidden="1" customWidth="1"/>
    <col min="7939" max="7939" width="10.7109375" style="3" customWidth="1"/>
    <col min="7940" max="7940" width="10.42578125" style="3" customWidth="1"/>
    <col min="7941" max="7941" width="9.5703125" style="3" customWidth="1"/>
    <col min="7942" max="7942" width="8.85546875" style="3" customWidth="1"/>
    <col min="7943" max="7943" width="9.7109375" style="3" customWidth="1"/>
    <col min="7944" max="7944" width="9.140625" style="3"/>
    <col min="7945" max="7945" width="10" style="3" bestFit="1" customWidth="1"/>
    <col min="7946" max="7946" width="10.140625" style="3" bestFit="1" customWidth="1"/>
    <col min="7947" max="7947" width="9.85546875" style="3" bestFit="1" customWidth="1"/>
    <col min="7948" max="8191" width="9.140625" style="3"/>
    <col min="8192" max="8192" width="4.42578125" style="3" customWidth="1"/>
    <col min="8193" max="8193" width="40.140625" style="3" customWidth="1"/>
    <col min="8194" max="8194" width="0" style="3" hidden="1" customWidth="1"/>
    <col min="8195" max="8195" width="10.7109375" style="3" customWidth="1"/>
    <col min="8196" max="8196" width="10.42578125" style="3" customWidth="1"/>
    <col min="8197" max="8197" width="9.5703125" style="3" customWidth="1"/>
    <col min="8198" max="8198" width="8.85546875" style="3" customWidth="1"/>
    <col min="8199" max="8199" width="9.7109375" style="3" customWidth="1"/>
    <col min="8200" max="8200" width="9.140625" style="3"/>
    <col min="8201" max="8201" width="10" style="3" bestFit="1" customWidth="1"/>
    <col min="8202" max="8202" width="10.140625" style="3" bestFit="1" customWidth="1"/>
    <col min="8203" max="8203" width="9.85546875" style="3" bestFit="1" customWidth="1"/>
    <col min="8204" max="8447" width="9.140625" style="3"/>
    <col min="8448" max="8448" width="4.42578125" style="3" customWidth="1"/>
    <col min="8449" max="8449" width="40.140625" style="3" customWidth="1"/>
    <col min="8450" max="8450" width="0" style="3" hidden="1" customWidth="1"/>
    <col min="8451" max="8451" width="10.7109375" style="3" customWidth="1"/>
    <col min="8452" max="8452" width="10.42578125" style="3" customWidth="1"/>
    <col min="8453" max="8453" width="9.5703125" style="3" customWidth="1"/>
    <col min="8454" max="8454" width="8.85546875" style="3" customWidth="1"/>
    <col min="8455" max="8455" width="9.7109375" style="3" customWidth="1"/>
    <col min="8456" max="8456" width="9.140625" style="3"/>
    <col min="8457" max="8457" width="10" style="3" bestFit="1" customWidth="1"/>
    <col min="8458" max="8458" width="10.140625" style="3" bestFit="1" customWidth="1"/>
    <col min="8459" max="8459" width="9.85546875" style="3" bestFit="1" customWidth="1"/>
    <col min="8460" max="8703" width="9.140625" style="3"/>
    <col min="8704" max="8704" width="4.42578125" style="3" customWidth="1"/>
    <col min="8705" max="8705" width="40.140625" style="3" customWidth="1"/>
    <col min="8706" max="8706" width="0" style="3" hidden="1" customWidth="1"/>
    <col min="8707" max="8707" width="10.7109375" style="3" customWidth="1"/>
    <col min="8708" max="8708" width="10.42578125" style="3" customWidth="1"/>
    <col min="8709" max="8709" width="9.5703125" style="3" customWidth="1"/>
    <col min="8710" max="8710" width="8.85546875" style="3" customWidth="1"/>
    <col min="8711" max="8711" width="9.7109375" style="3" customWidth="1"/>
    <col min="8712" max="8712" width="9.140625" style="3"/>
    <col min="8713" max="8713" width="10" style="3" bestFit="1" customWidth="1"/>
    <col min="8714" max="8714" width="10.140625" style="3" bestFit="1" customWidth="1"/>
    <col min="8715" max="8715" width="9.85546875" style="3" bestFit="1" customWidth="1"/>
    <col min="8716" max="8959" width="9.140625" style="3"/>
    <col min="8960" max="8960" width="4.42578125" style="3" customWidth="1"/>
    <col min="8961" max="8961" width="40.140625" style="3" customWidth="1"/>
    <col min="8962" max="8962" width="0" style="3" hidden="1" customWidth="1"/>
    <col min="8963" max="8963" width="10.7109375" style="3" customWidth="1"/>
    <col min="8964" max="8964" width="10.42578125" style="3" customWidth="1"/>
    <col min="8965" max="8965" width="9.5703125" style="3" customWidth="1"/>
    <col min="8966" max="8966" width="8.85546875" style="3" customWidth="1"/>
    <col min="8967" max="8967" width="9.7109375" style="3" customWidth="1"/>
    <col min="8968" max="8968" width="9.140625" style="3"/>
    <col min="8969" max="8969" width="10" style="3" bestFit="1" customWidth="1"/>
    <col min="8970" max="8970" width="10.140625" style="3" bestFit="1" customWidth="1"/>
    <col min="8971" max="8971" width="9.85546875" style="3" bestFit="1" customWidth="1"/>
    <col min="8972" max="9215" width="9.140625" style="3"/>
    <col min="9216" max="9216" width="4.42578125" style="3" customWidth="1"/>
    <col min="9217" max="9217" width="40.140625" style="3" customWidth="1"/>
    <col min="9218" max="9218" width="0" style="3" hidden="1" customWidth="1"/>
    <col min="9219" max="9219" width="10.7109375" style="3" customWidth="1"/>
    <col min="9220" max="9220" width="10.42578125" style="3" customWidth="1"/>
    <col min="9221" max="9221" width="9.5703125" style="3" customWidth="1"/>
    <col min="9222" max="9222" width="8.85546875" style="3" customWidth="1"/>
    <col min="9223" max="9223" width="9.7109375" style="3" customWidth="1"/>
    <col min="9224" max="9224" width="9.140625" style="3"/>
    <col min="9225" max="9225" width="10" style="3" bestFit="1" customWidth="1"/>
    <col min="9226" max="9226" width="10.140625" style="3" bestFit="1" customWidth="1"/>
    <col min="9227" max="9227" width="9.85546875" style="3" bestFit="1" customWidth="1"/>
    <col min="9228" max="9471" width="9.140625" style="3"/>
    <col min="9472" max="9472" width="4.42578125" style="3" customWidth="1"/>
    <col min="9473" max="9473" width="40.140625" style="3" customWidth="1"/>
    <col min="9474" max="9474" width="0" style="3" hidden="1" customWidth="1"/>
    <col min="9475" max="9475" width="10.7109375" style="3" customWidth="1"/>
    <col min="9476" max="9476" width="10.42578125" style="3" customWidth="1"/>
    <col min="9477" max="9477" width="9.5703125" style="3" customWidth="1"/>
    <col min="9478" max="9478" width="8.85546875" style="3" customWidth="1"/>
    <col min="9479" max="9479" width="9.7109375" style="3" customWidth="1"/>
    <col min="9480" max="9480" width="9.140625" style="3"/>
    <col min="9481" max="9481" width="10" style="3" bestFit="1" customWidth="1"/>
    <col min="9482" max="9482" width="10.140625" style="3" bestFit="1" customWidth="1"/>
    <col min="9483" max="9483" width="9.85546875" style="3" bestFit="1" customWidth="1"/>
    <col min="9484" max="9727" width="9.140625" style="3"/>
    <col min="9728" max="9728" width="4.42578125" style="3" customWidth="1"/>
    <col min="9729" max="9729" width="40.140625" style="3" customWidth="1"/>
    <col min="9730" max="9730" width="0" style="3" hidden="1" customWidth="1"/>
    <col min="9731" max="9731" width="10.7109375" style="3" customWidth="1"/>
    <col min="9732" max="9732" width="10.42578125" style="3" customWidth="1"/>
    <col min="9733" max="9733" width="9.5703125" style="3" customWidth="1"/>
    <col min="9734" max="9734" width="8.85546875" style="3" customWidth="1"/>
    <col min="9735" max="9735" width="9.7109375" style="3" customWidth="1"/>
    <col min="9736" max="9736" width="9.140625" style="3"/>
    <col min="9737" max="9737" width="10" style="3" bestFit="1" customWidth="1"/>
    <col min="9738" max="9738" width="10.140625" style="3" bestFit="1" customWidth="1"/>
    <col min="9739" max="9739" width="9.85546875" style="3" bestFit="1" customWidth="1"/>
    <col min="9740" max="9983" width="9.140625" style="3"/>
    <col min="9984" max="9984" width="4.42578125" style="3" customWidth="1"/>
    <col min="9985" max="9985" width="40.140625" style="3" customWidth="1"/>
    <col min="9986" max="9986" width="0" style="3" hidden="1" customWidth="1"/>
    <col min="9987" max="9987" width="10.7109375" style="3" customWidth="1"/>
    <col min="9988" max="9988" width="10.42578125" style="3" customWidth="1"/>
    <col min="9989" max="9989" width="9.5703125" style="3" customWidth="1"/>
    <col min="9990" max="9990" width="8.85546875" style="3" customWidth="1"/>
    <col min="9991" max="9991" width="9.7109375" style="3" customWidth="1"/>
    <col min="9992" max="9992" width="9.140625" style="3"/>
    <col min="9993" max="9993" width="10" style="3" bestFit="1" customWidth="1"/>
    <col min="9994" max="9994" width="10.140625" style="3" bestFit="1" customWidth="1"/>
    <col min="9995" max="9995" width="9.85546875" style="3" bestFit="1" customWidth="1"/>
    <col min="9996" max="10239" width="9.140625" style="3"/>
    <col min="10240" max="10240" width="4.42578125" style="3" customWidth="1"/>
    <col min="10241" max="10241" width="40.140625" style="3" customWidth="1"/>
    <col min="10242" max="10242" width="0" style="3" hidden="1" customWidth="1"/>
    <col min="10243" max="10243" width="10.7109375" style="3" customWidth="1"/>
    <col min="10244" max="10244" width="10.42578125" style="3" customWidth="1"/>
    <col min="10245" max="10245" width="9.5703125" style="3" customWidth="1"/>
    <col min="10246" max="10246" width="8.85546875" style="3" customWidth="1"/>
    <col min="10247" max="10247" width="9.7109375" style="3" customWidth="1"/>
    <col min="10248" max="10248" width="9.140625" style="3"/>
    <col min="10249" max="10249" width="10" style="3" bestFit="1" customWidth="1"/>
    <col min="10250" max="10250" width="10.140625" style="3" bestFit="1" customWidth="1"/>
    <col min="10251" max="10251" width="9.85546875" style="3" bestFit="1" customWidth="1"/>
    <col min="10252" max="10495" width="9.140625" style="3"/>
    <col min="10496" max="10496" width="4.42578125" style="3" customWidth="1"/>
    <col min="10497" max="10497" width="40.140625" style="3" customWidth="1"/>
    <col min="10498" max="10498" width="0" style="3" hidden="1" customWidth="1"/>
    <col min="10499" max="10499" width="10.7109375" style="3" customWidth="1"/>
    <col min="10500" max="10500" width="10.42578125" style="3" customWidth="1"/>
    <col min="10501" max="10501" width="9.5703125" style="3" customWidth="1"/>
    <col min="10502" max="10502" width="8.85546875" style="3" customWidth="1"/>
    <col min="10503" max="10503" width="9.7109375" style="3" customWidth="1"/>
    <col min="10504" max="10504" width="9.140625" style="3"/>
    <col min="10505" max="10505" width="10" style="3" bestFit="1" customWidth="1"/>
    <col min="10506" max="10506" width="10.140625" style="3" bestFit="1" customWidth="1"/>
    <col min="10507" max="10507" width="9.85546875" style="3" bestFit="1" customWidth="1"/>
    <col min="10508" max="10751" width="9.140625" style="3"/>
    <col min="10752" max="10752" width="4.42578125" style="3" customWidth="1"/>
    <col min="10753" max="10753" width="40.140625" style="3" customWidth="1"/>
    <col min="10754" max="10754" width="0" style="3" hidden="1" customWidth="1"/>
    <col min="10755" max="10755" width="10.7109375" style="3" customWidth="1"/>
    <col min="10756" max="10756" width="10.42578125" style="3" customWidth="1"/>
    <col min="10757" max="10757" width="9.5703125" style="3" customWidth="1"/>
    <col min="10758" max="10758" width="8.85546875" style="3" customWidth="1"/>
    <col min="10759" max="10759" width="9.7109375" style="3" customWidth="1"/>
    <col min="10760" max="10760" width="9.140625" style="3"/>
    <col min="10761" max="10761" width="10" style="3" bestFit="1" customWidth="1"/>
    <col min="10762" max="10762" width="10.140625" style="3" bestFit="1" customWidth="1"/>
    <col min="10763" max="10763" width="9.85546875" style="3" bestFit="1" customWidth="1"/>
    <col min="10764" max="11007" width="9.140625" style="3"/>
    <col min="11008" max="11008" width="4.42578125" style="3" customWidth="1"/>
    <col min="11009" max="11009" width="40.140625" style="3" customWidth="1"/>
    <col min="11010" max="11010" width="0" style="3" hidden="1" customWidth="1"/>
    <col min="11011" max="11011" width="10.7109375" style="3" customWidth="1"/>
    <col min="11012" max="11012" width="10.42578125" style="3" customWidth="1"/>
    <col min="11013" max="11013" width="9.5703125" style="3" customWidth="1"/>
    <col min="11014" max="11014" width="8.85546875" style="3" customWidth="1"/>
    <col min="11015" max="11015" width="9.7109375" style="3" customWidth="1"/>
    <col min="11016" max="11016" width="9.140625" style="3"/>
    <col min="11017" max="11017" width="10" style="3" bestFit="1" customWidth="1"/>
    <col min="11018" max="11018" width="10.140625" style="3" bestFit="1" customWidth="1"/>
    <col min="11019" max="11019" width="9.85546875" style="3" bestFit="1" customWidth="1"/>
    <col min="11020" max="11263" width="9.140625" style="3"/>
    <col min="11264" max="11264" width="4.42578125" style="3" customWidth="1"/>
    <col min="11265" max="11265" width="40.140625" style="3" customWidth="1"/>
    <col min="11266" max="11266" width="0" style="3" hidden="1" customWidth="1"/>
    <col min="11267" max="11267" width="10.7109375" style="3" customWidth="1"/>
    <col min="11268" max="11268" width="10.42578125" style="3" customWidth="1"/>
    <col min="11269" max="11269" width="9.5703125" style="3" customWidth="1"/>
    <col min="11270" max="11270" width="8.85546875" style="3" customWidth="1"/>
    <col min="11271" max="11271" width="9.7109375" style="3" customWidth="1"/>
    <col min="11272" max="11272" width="9.140625" style="3"/>
    <col min="11273" max="11273" width="10" style="3" bestFit="1" customWidth="1"/>
    <col min="11274" max="11274" width="10.140625" style="3" bestFit="1" customWidth="1"/>
    <col min="11275" max="11275" width="9.85546875" style="3" bestFit="1" customWidth="1"/>
    <col min="11276" max="11519" width="9.140625" style="3"/>
    <col min="11520" max="11520" width="4.42578125" style="3" customWidth="1"/>
    <col min="11521" max="11521" width="40.140625" style="3" customWidth="1"/>
    <col min="11522" max="11522" width="0" style="3" hidden="1" customWidth="1"/>
    <col min="11523" max="11523" width="10.7109375" style="3" customWidth="1"/>
    <col min="11524" max="11524" width="10.42578125" style="3" customWidth="1"/>
    <col min="11525" max="11525" width="9.5703125" style="3" customWidth="1"/>
    <col min="11526" max="11526" width="8.85546875" style="3" customWidth="1"/>
    <col min="11527" max="11527" width="9.7109375" style="3" customWidth="1"/>
    <col min="11528" max="11528" width="9.140625" style="3"/>
    <col min="11529" max="11529" width="10" style="3" bestFit="1" customWidth="1"/>
    <col min="11530" max="11530" width="10.140625" style="3" bestFit="1" customWidth="1"/>
    <col min="11531" max="11531" width="9.85546875" style="3" bestFit="1" customWidth="1"/>
    <col min="11532" max="11775" width="9.140625" style="3"/>
    <col min="11776" max="11776" width="4.42578125" style="3" customWidth="1"/>
    <col min="11777" max="11777" width="40.140625" style="3" customWidth="1"/>
    <col min="11778" max="11778" width="0" style="3" hidden="1" customWidth="1"/>
    <col min="11779" max="11779" width="10.7109375" style="3" customWidth="1"/>
    <col min="11780" max="11780" width="10.42578125" style="3" customWidth="1"/>
    <col min="11781" max="11781" width="9.5703125" style="3" customWidth="1"/>
    <col min="11782" max="11782" width="8.85546875" style="3" customWidth="1"/>
    <col min="11783" max="11783" width="9.7109375" style="3" customWidth="1"/>
    <col min="11784" max="11784" width="9.140625" style="3"/>
    <col min="11785" max="11785" width="10" style="3" bestFit="1" customWidth="1"/>
    <col min="11786" max="11786" width="10.140625" style="3" bestFit="1" customWidth="1"/>
    <col min="11787" max="11787" width="9.85546875" style="3" bestFit="1" customWidth="1"/>
    <col min="11788" max="12031" width="9.140625" style="3"/>
    <col min="12032" max="12032" width="4.42578125" style="3" customWidth="1"/>
    <col min="12033" max="12033" width="40.140625" style="3" customWidth="1"/>
    <col min="12034" max="12034" width="0" style="3" hidden="1" customWidth="1"/>
    <col min="12035" max="12035" width="10.7109375" style="3" customWidth="1"/>
    <col min="12036" max="12036" width="10.42578125" style="3" customWidth="1"/>
    <col min="12037" max="12037" width="9.5703125" style="3" customWidth="1"/>
    <col min="12038" max="12038" width="8.85546875" style="3" customWidth="1"/>
    <col min="12039" max="12039" width="9.7109375" style="3" customWidth="1"/>
    <col min="12040" max="12040" width="9.140625" style="3"/>
    <col min="12041" max="12041" width="10" style="3" bestFit="1" customWidth="1"/>
    <col min="12042" max="12042" width="10.140625" style="3" bestFit="1" customWidth="1"/>
    <col min="12043" max="12043" width="9.85546875" style="3" bestFit="1" customWidth="1"/>
    <col min="12044" max="12287" width="9.140625" style="3"/>
    <col min="12288" max="12288" width="4.42578125" style="3" customWidth="1"/>
    <col min="12289" max="12289" width="40.140625" style="3" customWidth="1"/>
    <col min="12290" max="12290" width="0" style="3" hidden="1" customWidth="1"/>
    <col min="12291" max="12291" width="10.7109375" style="3" customWidth="1"/>
    <col min="12292" max="12292" width="10.42578125" style="3" customWidth="1"/>
    <col min="12293" max="12293" width="9.5703125" style="3" customWidth="1"/>
    <col min="12294" max="12294" width="8.85546875" style="3" customWidth="1"/>
    <col min="12295" max="12295" width="9.7109375" style="3" customWidth="1"/>
    <col min="12296" max="12296" width="9.140625" style="3"/>
    <col min="12297" max="12297" width="10" style="3" bestFit="1" customWidth="1"/>
    <col min="12298" max="12298" width="10.140625" style="3" bestFit="1" customWidth="1"/>
    <col min="12299" max="12299" width="9.85546875" style="3" bestFit="1" customWidth="1"/>
    <col min="12300" max="12543" width="9.140625" style="3"/>
    <col min="12544" max="12544" width="4.42578125" style="3" customWidth="1"/>
    <col min="12545" max="12545" width="40.140625" style="3" customWidth="1"/>
    <col min="12546" max="12546" width="0" style="3" hidden="1" customWidth="1"/>
    <col min="12547" max="12547" width="10.7109375" style="3" customWidth="1"/>
    <col min="12548" max="12548" width="10.42578125" style="3" customWidth="1"/>
    <col min="12549" max="12549" width="9.5703125" style="3" customWidth="1"/>
    <col min="12550" max="12550" width="8.85546875" style="3" customWidth="1"/>
    <col min="12551" max="12551" width="9.7109375" style="3" customWidth="1"/>
    <col min="12552" max="12552" width="9.140625" style="3"/>
    <col min="12553" max="12553" width="10" style="3" bestFit="1" customWidth="1"/>
    <col min="12554" max="12554" width="10.140625" style="3" bestFit="1" customWidth="1"/>
    <col min="12555" max="12555" width="9.85546875" style="3" bestFit="1" customWidth="1"/>
    <col min="12556" max="12799" width="9.140625" style="3"/>
    <col min="12800" max="12800" width="4.42578125" style="3" customWidth="1"/>
    <col min="12801" max="12801" width="40.140625" style="3" customWidth="1"/>
    <col min="12802" max="12802" width="0" style="3" hidden="1" customWidth="1"/>
    <col min="12803" max="12803" width="10.7109375" style="3" customWidth="1"/>
    <col min="12804" max="12804" width="10.42578125" style="3" customWidth="1"/>
    <col min="12805" max="12805" width="9.5703125" style="3" customWidth="1"/>
    <col min="12806" max="12806" width="8.85546875" style="3" customWidth="1"/>
    <col min="12807" max="12807" width="9.7109375" style="3" customWidth="1"/>
    <col min="12808" max="12808" width="9.140625" style="3"/>
    <col min="12809" max="12809" width="10" style="3" bestFit="1" customWidth="1"/>
    <col min="12810" max="12810" width="10.140625" style="3" bestFit="1" customWidth="1"/>
    <col min="12811" max="12811" width="9.85546875" style="3" bestFit="1" customWidth="1"/>
    <col min="12812" max="13055" width="9.140625" style="3"/>
    <col min="13056" max="13056" width="4.42578125" style="3" customWidth="1"/>
    <col min="13057" max="13057" width="40.140625" style="3" customWidth="1"/>
    <col min="13058" max="13058" width="0" style="3" hidden="1" customWidth="1"/>
    <col min="13059" max="13059" width="10.7109375" style="3" customWidth="1"/>
    <col min="13060" max="13060" width="10.42578125" style="3" customWidth="1"/>
    <col min="13061" max="13061" width="9.5703125" style="3" customWidth="1"/>
    <col min="13062" max="13062" width="8.85546875" style="3" customWidth="1"/>
    <col min="13063" max="13063" width="9.7109375" style="3" customWidth="1"/>
    <col min="13064" max="13064" width="9.140625" style="3"/>
    <col min="13065" max="13065" width="10" style="3" bestFit="1" customWidth="1"/>
    <col min="13066" max="13066" width="10.140625" style="3" bestFit="1" customWidth="1"/>
    <col min="13067" max="13067" width="9.85546875" style="3" bestFit="1" customWidth="1"/>
    <col min="13068" max="13311" width="9.140625" style="3"/>
    <col min="13312" max="13312" width="4.42578125" style="3" customWidth="1"/>
    <col min="13313" max="13313" width="40.140625" style="3" customWidth="1"/>
    <col min="13314" max="13314" width="0" style="3" hidden="1" customWidth="1"/>
    <col min="13315" max="13315" width="10.7109375" style="3" customWidth="1"/>
    <col min="13316" max="13316" width="10.42578125" style="3" customWidth="1"/>
    <col min="13317" max="13317" width="9.5703125" style="3" customWidth="1"/>
    <col min="13318" max="13318" width="8.85546875" style="3" customWidth="1"/>
    <col min="13319" max="13319" width="9.7109375" style="3" customWidth="1"/>
    <col min="13320" max="13320" width="9.140625" style="3"/>
    <col min="13321" max="13321" width="10" style="3" bestFit="1" customWidth="1"/>
    <col min="13322" max="13322" width="10.140625" style="3" bestFit="1" customWidth="1"/>
    <col min="13323" max="13323" width="9.85546875" style="3" bestFit="1" customWidth="1"/>
    <col min="13324" max="13567" width="9.140625" style="3"/>
    <col min="13568" max="13568" width="4.42578125" style="3" customWidth="1"/>
    <col min="13569" max="13569" width="40.140625" style="3" customWidth="1"/>
    <col min="13570" max="13570" width="0" style="3" hidden="1" customWidth="1"/>
    <col min="13571" max="13571" width="10.7109375" style="3" customWidth="1"/>
    <col min="13572" max="13572" width="10.42578125" style="3" customWidth="1"/>
    <col min="13573" max="13573" width="9.5703125" style="3" customWidth="1"/>
    <col min="13574" max="13574" width="8.85546875" style="3" customWidth="1"/>
    <col min="13575" max="13575" width="9.7109375" style="3" customWidth="1"/>
    <col min="13576" max="13576" width="9.140625" style="3"/>
    <col min="13577" max="13577" width="10" style="3" bestFit="1" customWidth="1"/>
    <col min="13578" max="13578" width="10.140625" style="3" bestFit="1" customWidth="1"/>
    <col min="13579" max="13579" width="9.85546875" style="3" bestFit="1" customWidth="1"/>
    <col min="13580" max="13823" width="9.140625" style="3"/>
    <col min="13824" max="13824" width="4.42578125" style="3" customWidth="1"/>
    <col min="13825" max="13825" width="40.140625" style="3" customWidth="1"/>
    <col min="13826" max="13826" width="0" style="3" hidden="1" customWidth="1"/>
    <col min="13827" max="13827" width="10.7109375" style="3" customWidth="1"/>
    <col min="13828" max="13828" width="10.42578125" style="3" customWidth="1"/>
    <col min="13829" max="13829" width="9.5703125" style="3" customWidth="1"/>
    <col min="13830" max="13830" width="8.85546875" style="3" customWidth="1"/>
    <col min="13831" max="13831" width="9.7109375" style="3" customWidth="1"/>
    <col min="13832" max="13832" width="9.140625" style="3"/>
    <col min="13833" max="13833" width="10" style="3" bestFit="1" customWidth="1"/>
    <col min="13834" max="13834" width="10.140625" style="3" bestFit="1" customWidth="1"/>
    <col min="13835" max="13835" width="9.85546875" style="3" bestFit="1" customWidth="1"/>
    <col min="13836" max="14079" width="9.140625" style="3"/>
    <col min="14080" max="14080" width="4.42578125" style="3" customWidth="1"/>
    <col min="14081" max="14081" width="40.140625" style="3" customWidth="1"/>
    <col min="14082" max="14082" width="0" style="3" hidden="1" customWidth="1"/>
    <col min="14083" max="14083" width="10.7109375" style="3" customWidth="1"/>
    <col min="14084" max="14084" width="10.42578125" style="3" customWidth="1"/>
    <col min="14085" max="14085" width="9.5703125" style="3" customWidth="1"/>
    <col min="14086" max="14086" width="8.85546875" style="3" customWidth="1"/>
    <col min="14087" max="14087" width="9.7109375" style="3" customWidth="1"/>
    <col min="14088" max="14088" width="9.140625" style="3"/>
    <col min="14089" max="14089" width="10" style="3" bestFit="1" customWidth="1"/>
    <col min="14090" max="14090" width="10.140625" style="3" bestFit="1" customWidth="1"/>
    <col min="14091" max="14091" width="9.85546875" style="3" bestFit="1" customWidth="1"/>
    <col min="14092" max="14335" width="9.140625" style="3"/>
    <col min="14336" max="14336" width="4.42578125" style="3" customWidth="1"/>
    <col min="14337" max="14337" width="40.140625" style="3" customWidth="1"/>
    <col min="14338" max="14338" width="0" style="3" hidden="1" customWidth="1"/>
    <col min="14339" max="14339" width="10.7109375" style="3" customWidth="1"/>
    <col min="14340" max="14340" width="10.42578125" style="3" customWidth="1"/>
    <col min="14341" max="14341" width="9.5703125" style="3" customWidth="1"/>
    <col min="14342" max="14342" width="8.85546875" style="3" customWidth="1"/>
    <col min="14343" max="14343" width="9.7109375" style="3" customWidth="1"/>
    <col min="14344" max="14344" width="9.140625" style="3"/>
    <col min="14345" max="14345" width="10" style="3" bestFit="1" customWidth="1"/>
    <col min="14346" max="14346" width="10.140625" style="3" bestFit="1" customWidth="1"/>
    <col min="14347" max="14347" width="9.85546875" style="3" bestFit="1" customWidth="1"/>
    <col min="14348" max="14591" width="9.140625" style="3"/>
    <col min="14592" max="14592" width="4.42578125" style="3" customWidth="1"/>
    <col min="14593" max="14593" width="40.140625" style="3" customWidth="1"/>
    <col min="14594" max="14594" width="0" style="3" hidden="1" customWidth="1"/>
    <col min="14595" max="14595" width="10.7109375" style="3" customWidth="1"/>
    <col min="14596" max="14596" width="10.42578125" style="3" customWidth="1"/>
    <col min="14597" max="14597" width="9.5703125" style="3" customWidth="1"/>
    <col min="14598" max="14598" width="8.85546875" style="3" customWidth="1"/>
    <col min="14599" max="14599" width="9.7109375" style="3" customWidth="1"/>
    <col min="14600" max="14600" width="9.140625" style="3"/>
    <col min="14601" max="14601" width="10" style="3" bestFit="1" customWidth="1"/>
    <col min="14602" max="14602" width="10.140625" style="3" bestFit="1" customWidth="1"/>
    <col min="14603" max="14603" width="9.85546875" style="3" bestFit="1" customWidth="1"/>
    <col min="14604" max="14847" width="9.140625" style="3"/>
    <col min="14848" max="14848" width="4.42578125" style="3" customWidth="1"/>
    <col min="14849" max="14849" width="40.140625" style="3" customWidth="1"/>
    <col min="14850" max="14850" width="0" style="3" hidden="1" customWidth="1"/>
    <col min="14851" max="14851" width="10.7109375" style="3" customWidth="1"/>
    <col min="14852" max="14852" width="10.42578125" style="3" customWidth="1"/>
    <col min="14853" max="14853" width="9.5703125" style="3" customWidth="1"/>
    <col min="14854" max="14854" width="8.85546875" style="3" customWidth="1"/>
    <col min="14855" max="14855" width="9.7109375" style="3" customWidth="1"/>
    <col min="14856" max="14856" width="9.140625" style="3"/>
    <col min="14857" max="14857" width="10" style="3" bestFit="1" customWidth="1"/>
    <col min="14858" max="14858" width="10.140625" style="3" bestFit="1" customWidth="1"/>
    <col min="14859" max="14859" width="9.85546875" style="3" bestFit="1" customWidth="1"/>
    <col min="14860" max="15103" width="9.140625" style="3"/>
    <col min="15104" max="15104" width="4.42578125" style="3" customWidth="1"/>
    <col min="15105" max="15105" width="40.140625" style="3" customWidth="1"/>
    <col min="15106" max="15106" width="0" style="3" hidden="1" customWidth="1"/>
    <col min="15107" max="15107" width="10.7109375" style="3" customWidth="1"/>
    <col min="15108" max="15108" width="10.42578125" style="3" customWidth="1"/>
    <col min="15109" max="15109" width="9.5703125" style="3" customWidth="1"/>
    <col min="15110" max="15110" width="8.85546875" style="3" customWidth="1"/>
    <col min="15111" max="15111" width="9.7109375" style="3" customWidth="1"/>
    <col min="15112" max="15112" width="9.140625" style="3"/>
    <col min="15113" max="15113" width="10" style="3" bestFit="1" customWidth="1"/>
    <col min="15114" max="15114" width="10.140625" style="3" bestFit="1" customWidth="1"/>
    <col min="15115" max="15115" width="9.85546875" style="3" bestFit="1" customWidth="1"/>
    <col min="15116" max="15359" width="9.140625" style="3"/>
    <col min="15360" max="15360" width="4.42578125" style="3" customWidth="1"/>
    <col min="15361" max="15361" width="40.140625" style="3" customWidth="1"/>
    <col min="15362" max="15362" width="0" style="3" hidden="1" customWidth="1"/>
    <col min="15363" max="15363" width="10.7109375" style="3" customWidth="1"/>
    <col min="15364" max="15364" width="10.42578125" style="3" customWidth="1"/>
    <col min="15365" max="15365" width="9.5703125" style="3" customWidth="1"/>
    <col min="15366" max="15366" width="8.85546875" style="3" customWidth="1"/>
    <col min="15367" max="15367" width="9.7109375" style="3" customWidth="1"/>
    <col min="15368" max="15368" width="9.140625" style="3"/>
    <col min="15369" max="15369" width="10" style="3" bestFit="1" customWidth="1"/>
    <col min="15370" max="15370" width="10.140625" style="3" bestFit="1" customWidth="1"/>
    <col min="15371" max="15371" width="9.85546875" style="3" bestFit="1" customWidth="1"/>
    <col min="15372" max="15615" width="9.140625" style="3"/>
    <col min="15616" max="15616" width="4.42578125" style="3" customWidth="1"/>
    <col min="15617" max="15617" width="40.140625" style="3" customWidth="1"/>
    <col min="15618" max="15618" width="0" style="3" hidden="1" customWidth="1"/>
    <col min="15619" max="15619" width="10.7109375" style="3" customWidth="1"/>
    <col min="15620" max="15620" width="10.42578125" style="3" customWidth="1"/>
    <col min="15621" max="15621" width="9.5703125" style="3" customWidth="1"/>
    <col min="15622" max="15622" width="8.85546875" style="3" customWidth="1"/>
    <col min="15623" max="15623" width="9.7109375" style="3" customWidth="1"/>
    <col min="15624" max="15624" width="9.140625" style="3"/>
    <col min="15625" max="15625" width="10" style="3" bestFit="1" customWidth="1"/>
    <col min="15626" max="15626" width="10.140625" style="3" bestFit="1" customWidth="1"/>
    <col min="15627" max="15627" width="9.85546875" style="3" bestFit="1" customWidth="1"/>
    <col min="15628" max="15871" width="9.140625" style="3"/>
    <col min="15872" max="15872" width="4.42578125" style="3" customWidth="1"/>
    <col min="15873" max="15873" width="40.140625" style="3" customWidth="1"/>
    <col min="15874" max="15874" width="0" style="3" hidden="1" customWidth="1"/>
    <col min="15875" max="15875" width="10.7109375" style="3" customWidth="1"/>
    <col min="15876" max="15876" width="10.42578125" style="3" customWidth="1"/>
    <col min="15877" max="15877" width="9.5703125" style="3" customWidth="1"/>
    <col min="15878" max="15878" width="8.85546875" style="3" customWidth="1"/>
    <col min="15879" max="15879" width="9.7109375" style="3" customWidth="1"/>
    <col min="15880" max="15880" width="9.140625" style="3"/>
    <col min="15881" max="15881" width="10" style="3" bestFit="1" customWidth="1"/>
    <col min="15882" max="15882" width="10.140625" style="3" bestFit="1" customWidth="1"/>
    <col min="15883" max="15883" width="9.85546875" style="3" bestFit="1" customWidth="1"/>
    <col min="15884" max="16127" width="9.140625" style="3"/>
    <col min="16128" max="16128" width="4.42578125" style="3" customWidth="1"/>
    <col min="16129" max="16129" width="40.140625" style="3" customWidth="1"/>
    <col min="16130" max="16130" width="0" style="3" hidden="1" customWidth="1"/>
    <col min="16131" max="16131" width="10.7109375" style="3" customWidth="1"/>
    <col min="16132" max="16132" width="10.42578125" style="3" customWidth="1"/>
    <col min="16133" max="16133" width="9.5703125" style="3" customWidth="1"/>
    <col min="16134" max="16134" width="8.85546875" style="3" customWidth="1"/>
    <col min="16135" max="16135" width="9.7109375" style="3" customWidth="1"/>
    <col min="16136" max="16136" width="9.140625" style="3"/>
    <col min="16137" max="16137" width="10" style="3" bestFit="1" customWidth="1"/>
    <col min="16138" max="16138" width="10.140625" style="3" bestFit="1" customWidth="1"/>
    <col min="16139" max="16139" width="9.85546875" style="3" bestFit="1" customWidth="1"/>
    <col min="16140" max="16384" width="9.140625" style="3"/>
  </cols>
  <sheetData>
    <row r="1" spans="1:11" ht="8.25" hidden="1" customHeight="1" x14ac:dyDescent="0.25">
      <c r="A1" s="1"/>
      <c r="B1" s="1"/>
      <c r="C1" s="2"/>
      <c r="D1" s="2"/>
      <c r="E1" s="130"/>
      <c r="F1" s="130"/>
      <c r="G1" s="130"/>
    </row>
    <row r="2" spans="1:11" ht="19.5" customHeight="1" x14ac:dyDescent="0.25">
      <c r="A2" s="1"/>
      <c r="B2" s="1"/>
      <c r="C2" s="2"/>
      <c r="D2" s="2"/>
      <c r="E2" s="131"/>
      <c r="F2" s="131"/>
      <c r="G2" s="131"/>
    </row>
    <row r="3" spans="1:11" ht="30.75" customHeight="1" x14ac:dyDescent="0.2">
      <c r="A3" s="132" t="s">
        <v>89</v>
      </c>
      <c r="B3" s="132"/>
      <c r="C3" s="132"/>
      <c r="D3" s="132"/>
      <c r="E3" s="132"/>
      <c r="F3" s="132"/>
      <c r="G3" s="132"/>
    </row>
    <row r="4" spans="1:11" ht="13.5" customHeight="1" x14ac:dyDescent="0.2">
      <c r="A4" s="133"/>
      <c r="B4" s="133"/>
      <c r="C4" s="133"/>
      <c r="D4" s="133"/>
      <c r="E4" s="133"/>
      <c r="F4" s="133"/>
      <c r="G4" s="133"/>
    </row>
    <row r="5" spans="1:11" ht="20.25" customHeight="1" x14ac:dyDescent="0.2">
      <c r="A5" s="5"/>
      <c r="B5" s="5"/>
      <c r="C5" s="6"/>
      <c r="D5" s="135" t="s">
        <v>0</v>
      </c>
      <c r="E5" s="135"/>
      <c r="F5" s="135"/>
      <c r="G5" s="135"/>
    </row>
    <row r="6" spans="1:11" s="7" customFormat="1" ht="28.5" customHeight="1" x14ac:dyDescent="0.2">
      <c r="A6" s="126" t="s">
        <v>1</v>
      </c>
      <c r="B6" s="126" t="s">
        <v>2</v>
      </c>
      <c r="C6" s="127" t="s">
        <v>3</v>
      </c>
      <c r="D6" s="119" t="s">
        <v>4</v>
      </c>
      <c r="E6" s="122" t="s">
        <v>91</v>
      </c>
      <c r="F6" s="125" t="s">
        <v>31</v>
      </c>
      <c r="G6" s="125"/>
    </row>
    <row r="7" spans="1:11" s="7" customFormat="1" ht="19.5" customHeight="1" x14ac:dyDescent="0.2">
      <c r="A7" s="126"/>
      <c r="B7" s="126"/>
      <c r="C7" s="127"/>
      <c r="D7" s="120"/>
      <c r="E7" s="123"/>
      <c r="F7" s="119" t="s">
        <v>32</v>
      </c>
      <c r="G7" s="128" t="s">
        <v>32</v>
      </c>
    </row>
    <row r="8" spans="1:11" s="7" customFormat="1" ht="30.75" customHeight="1" x14ac:dyDescent="0.2">
      <c r="A8" s="126"/>
      <c r="B8" s="126"/>
      <c r="C8" s="127"/>
      <c r="D8" s="121"/>
      <c r="E8" s="124"/>
      <c r="F8" s="121"/>
      <c r="G8" s="129"/>
    </row>
    <row r="9" spans="1:11" s="7" customFormat="1" ht="21" customHeight="1" x14ac:dyDescent="0.2">
      <c r="A9" s="8" t="s">
        <v>5</v>
      </c>
      <c r="B9" s="8" t="s">
        <v>6</v>
      </c>
      <c r="C9" s="9">
        <v>1</v>
      </c>
      <c r="D9" s="9">
        <v>2</v>
      </c>
      <c r="E9" s="9">
        <v>3</v>
      </c>
      <c r="F9" s="9">
        <v>4</v>
      </c>
      <c r="G9" s="9">
        <v>5</v>
      </c>
    </row>
    <row r="10" spans="1:11" s="13" customFormat="1" ht="26.25" customHeight="1" x14ac:dyDescent="0.25">
      <c r="A10" s="10"/>
      <c r="B10" s="11" t="s">
        <v>7</v>
      </c>
      <c r="C10" s="12">
        <f>+C12+C29</f>
        <v>669746</v>
      </c>
      <c r="D10" s="12">
        <f t="shared" ref="D10:E10" si="0">+D12+D29</f>
        <v>764296</v>
      </c>
      <c r="E10" s="12">
        <f t="shared" si="0"/>
        <v>123775</v>
      </c>
      <c r="F10" s="47">
        <f>+E10/C10*100</f>
        <v>18.480886783944957</v>
      </c>
      <c r="G10" s="48">
        <f>+E10/D10*100</f>
        <v>16.194641866501982</v>
      </c>
    </row>
    <row r="11" spans="1:11" s="13" customFormat="1" ht="20.25" customHeight="1" x14ac:dyDescent="0.2">
      <c r="A11" s="16"/>
      <c r="B11" s="44" t="s">
        <v>8</v>
      </c>
      <c r="C11" s="45">
        <f>+C13+C29</f>
        <v>664646</v>
      </c>
      <c r="D11" s="45">
        <f t="shared" ref="D11:E11" si="1">+D13+D29</f>
        <v>758976</v>
      </c>
      <c r="E11" s="45">
        <f t="shared" si="1"/>
        <v>123683</v>
      </c>
      <c r="F11" s="47">
        <f t="shared" ref="F11:F12" si="2">+E11/C11*100</f>
        <v>18.608853434760761</v>
      </c>
      <c r="G11" s="49">
        <f t="shared" ref="G11:G12" si="3">+E11/D11*100</f>
        <v>16.296035711274136</v>
      </c>
      <c r="I11" s="14">
        <f>+'[1]04 Chi TH 2022'!C12</f>
        <v>758976.03</v>
      </c>
      <c r="K11" s="15">
        <v>756213</v>
      </c>
    </row>
    <row r="12" spans="1:11" s="7" customFormat="1" ht="21.75" customHeight="1" x14ac:dyDescent="0.2">
      <c r="A12" s="16" t="s">
        <v>9</v>
      </c>
      <c r="B12" s="17" t="s">
        <v>10</v>
      </c>
      <c r="C12" s="18">
        <f>C15+C16+C17+C18+C21+C24+C25</f>
        <v>60400</v>
      </c>
      <c r="D12" s="18">
        <f t="shared" ref="D12:E12" si="4">D15+D16+D17+D18+D21+D24+D25</f>
        <v>61893</v>
      </c>
      <c r="E12" s="18">
        <f t="shared" si="4"/>
        <v>12557</v>
      </c>
      <c r="F12" s="50">
        <f t="shared" si="2"/>
        <v>20.789735099337747</v>
      </c>
      <c r="G12" s="51">
        <f t="shared" si="3"/>
        <v>20.28823938086698</v>
      </c>
      <c r="I12" s="19">
        <f>+D11-I11</f>
        <v>-3.0000000027939677E-2</v>
      </c>
      <c r="J12" s="20">
        <f>755670-662491</f>
        <v>93179</v>
      </c>
      <c r="K12" s="19">
        <f>+K11-D11</f>
        <v>-2763</v>
      </c>
    </row>
    <row r="13" spans="1:11" s="24" customFormat="1" ht="21.75" customHeight="1" x14ac:dyDescent="0.25">
      <c r="A13" s="21" t="s">
        <v>11</v>
      </c>
      <c r="B13" s="22" t="s">
        <v>12</v>
      </c>
      <c r="C13" s="23">
        <f>C15+C16+C17+C20+C23+C24+C28</f>
        <v>55300</v>
      </c>
      <c r="D13" s="23">
        <f t="shared" ref="D13:E13" si="5">D15+D16+D17+D20+D23+D24+D28</f>
        <v>56573</v>
      </c>
      <c r="E13" s="23">
        <f t="shared" si="5"/>
        <v>12465</v>
      </c>
      <c r="F13" s="50">
        <f t="shared" ref="F13:F14" si="6">+E13/C13*100</f>
        <v>22.540687160940326</v>
      </c>
      <c r="G13" s="51">
        <f t="shared" ref="G13:G14" si="7">+E13/D13*100</f>
        <v>22.03347886801124</v>
      </c>
      <c r="I13" s="25"/>
      <c r="J13" s="26">
        <f>+J12-92786</f>
        <v>393</v>
      </c>
      <c r="K13" s="25"/>
    </row>
    <row r="14" spans="1:11" s="46" customFormat="1" ht="25.5" customHeight="1" x14ac:dyDescent="0.2">
      <c r="A14" s="27" t="s">
        <v>13</v>
      </c>
      <c r="B14" s="28" t="s">
        <v>14</v>
      </c>
      <c r="C14" s="29">
        <f>C13-C23</f>
        <v>40100</v>
      </c>
      <c r="D14" s="29">
        <f t="shared" ref="D14:E14" si="8">D13-D23</f>
        <v>40493</v>
      </c>
      <c r="E14" s="29">
        <f t="shared" si="8"/>
        <v>12119</v>
      </c>
      <c r="F14" s="52">
        <f t="shared" si="6"/>
        <v>30.221945137157107</v>
      </c>
      <c r="G14" s="53">
        <f t="shared" si="7"/>
        <v>29.928629639690811</v>
      </c>
    </row>
    <row r="15" spans="1:11" ht="20.25" customHeight="1" x14ac:dyDescent="0.2">
      <c r="A15" s="30">
        <v>1</v>
      </c>
      <c r="B15" s="31" t="s">
        <v>15</v>
      </c>
      <c r="C15" s="32">
        <v>31000</v>
      </c>
      <c r="D15" s="32">
        <v>31105</v>
      </c>
      <c r="E15" s="32">
        <v>10286</v>
      </c>
      <c r="F15" s="54">
        <f t="shared" ref="F15:F31" si="9">+E15/C15*100</f>
        <v>33.180645161290322</v>
      </c>
      <c r="G15" s="55">
        <f t="shared" ref="G15:G31" si="10">+E15/D15*100</f>
        <v>33.068638482559074</v>
      </c>
    </row>
    <row r="16" spans="1:11" ht="22.5" customHeight="1" x14ac:dyDescent="0.2">
      <c r="A16" s="30">
        <v>2</v>
      </c>
      <c r="B16" s="31" t="s">
        <v>16</v>
      </c>
      <c r="C16" s="32">
        <v>3500</v>
      </c>
      <c r="D16" s="32">
        <v>3500</v>
      </c>
      <c r="E16" s="32">
        <v>725</v>
      </c>
      <c r="F16" s="54">
        <f t="shared" si="9"/>
        <v>20.714285714285715</v>
      </c>
      <c r="G16" s="55">
        <f t="shared" si="10"/>
        <v>20.714285714285715</v>
      </c>
    </row>
    <row r="17" spans="1:9" ht="22.5" customHeight="1" x14ac:dyDescent="0.2">
      <c r="A17" s="30">
        <v>3</v>
      </c>
      <c r="B17" s="31" t="s">
        <v>17</v>
      </c>
      <c r="C17" s="32">
        <v>1200</v>
      </c>
      <c r="D17" s="32">
        <v>1200</v>
      </c>
      <c r="E17" s="32">
        <v>512</v>
      </c>
      <c r="F17" s="54">
        <f t="shared" si="9"/>
        <v>42.666666666666671</v>
      </c>
      <c r="G17" s="55">
        <f t="shared" si="10"/>
        <v>42.666666666666671</v>
      </c>
    </row>
    <row r="18" spans="1:9" ht="22.5" customHeight="1" x14ac:dyDescent="0.2">
      <c r="A18" s="30">
        <v>4</v>
      </c>
      <c r="B18" s="31" t="s">
        <v>18</v>
      </c>
      <c r="C18" s="32">
        <f>C19+C20</f>
        <v>1200</v>
      </c>
      <c r="D18" s="32">
        <v>1403</v>
      </c>
      <c r="E18" s="32">
        <f>+E19+E20</f>
        <v>329</v>
      </c>
      <c r="F18" s="54">
        <f t="shared" si="9"/>
        <v>27.416666666666668</v>
      </c>
      <c r="G18" s="55">
        <f t="shared" si="10"/>
        <v>23.449750534568782</v>
      </c>
    </row>
    <row r="19" spans="1:9" s="25" customFormat="1" ht="22.5" customHeight="1" x14ac:dyDescent="0.2">
      <c r="A19" s="33"/>
      <c r="B19" s="34" t="s">
        <v>19</v>
      </c>
      <c r="C19" s="35">
        <v>100</v>
      </c>
      <c r="D19" s="35">
        <v>100</v>
      </c>
      <c r="E19" s="35">
        <f>2+3</f>
        <v>5</v>
      </c>
      <c r="F19" s="54">
        <f t="shared" si="9"/>
        <v>5</v>
      </c>
      <c r="G19" s="55">
        <f t="shared" si="10"/>
        <v>5</v>
      </c>
    </row>
    <row r="20" spans="1:9" s="25" customFormat="1" ht="24" customHeight="1" x14ac:dyDescent="0.2">
      <c r="A20" s="33"/>
      <c r="B20" s="34" t="s">
        <v>20</v>
      </c>
      <c r="C20" s="35">
        <v>1100</v>
      </c>
      <c r="D20" s="35">
        <v>1303</v>
      </c>
      <c r="E20" s="35">
        <v>324</v>
      </c>
      <c r="F20" s="54">
        <f t="shared" si="9"/>
        <v>29.454545454545457</v>
      </c>
      <c r="G20" s="55">
        <f t="shared" si="10"/>
        <v>24.865694551036071</v>
      </c>
    </row>
    <row r="21" spans="1:9" ht="22.5" customHeight="1" x14ac:dyDescent="0.2">
      <c r="A21" s="30">
        <v>5</v>
      </c>
      <c r="B21" s="36" t="s">
        <v>21</v>
      </c>
      <c r="C21" s="32">
        <f>+C22+C23</f>
        <v>19000</v>
      </c>
      <c r="D21" s="32">
        <v>20100</v>
      </c>
      <c r="E21" s="32">
        <f>+E22+E23</f>
        <v>433</v>
      </c>
      <c r="F21" s="54">
        <f t="shared" si="9"/>
        <v>2.2789473684210524</v>
      </c>
      <c r="G21" s="55">
        <f t="shared" si="10"/>
        <v>2.1542288557213931</v>
      </c>
    </row>
    <row r="22" spans="1:9" s="25" customFormat="1" ht="20.25" customHeight="1" x14ac:dyDescent="0.2">
      <c r="A22" s="33"/>
      <c r="B22" s="34" t="s">
        <v>22</v>
      </c>
      <c r="C22" s="35">
        <v>3800</v>
      </c>
      <c r="D22" s="35">
        <v>4020</v>
      </c>
      <c r="E22" s="35">
        <v>87</v>
      </c>
      <c r="F22" s="54">
        <f t="shared" si="9"/>
        <v>2.2894736842105261</v>
      </c>
      <c r="G22" s="55">
        <f t="shared" si="10"/>
        <v>2.1641791044776122</v>
      </c>
    </row>
    <row r="23" spans="1:9" s="25" customFormat="1" ht="21.75" customHeight="1" x14ac:dyDescent="0.2">
      <c r="A23" s="33"/>
      <c r="B23" s="34" t="s">
        <v>23</v>
      </c>
      <c r="C23" s="35">
        <v>15200</v>
      </c>
      <c r="D23" s="35">
        <v>16080</v>
      </c>
      <c r="E23" s="35">
        <v>346</v>
      </c>
      <c r="F23" s="54">
        <f t="shared" si="9"/>
        <v>2.2763157894736841</v>
      </c>
      <c r="G23" s="55">
        <f t="shared" si="10"/>
        <v>2.1517412935323383</v>
      </c>
    </row>
    <row r="24" spans="1:9" ht="22.5" customHeight="1" x14ac:dyDescent="0.2">
      <c r="A24" s="30">
        <v>6</v>
      </c>
      <c r="B24" s="31" t="s">
        <v>24</v>
      </c>
      <c r="C24" s="32">
        <v>1500</v>
      </c>
      <c r="D24" s="32">
        <v>1500</v>
      </c>
      <c r="E24" s="32"/>
      <c r="F24" s="54">
        <f t="shared" si="9"/>
        <v>0</v>
      </c>
      <c r="G24" s="55">
        <f t="shared" si="10"/>
        <v>0</v>
      </c>
    </row>
    <row r="25" spans="1:9" ht="22.5" customHeight="1" x14ac:dyDescent="0.2">
      <c r="A25" s="30">
        <v>7</v>
      </c>
      <c r="B25" s="31" t="s">
        <v>25</v>
      </c>
      <c r="C25" s="32">
        <v>3000</v>
      </c>
      <c r="D25" s="32">
        <v>3085</v>
      </c>
      <c r="E25" s="32">
        <f>+E27+E28</f>
        <v>272</v>
      </c>
      <c r="F25" s="54">
        <f t="shared" si="9"/>
        <v>9.0666666666666664</v>
      </c>
      <c r="G25" s="55">
        <f t="shared" si="10"/>
        <v>8.8168557536466761</v>
      </c>
    </row>
    <row r="26" spans="1:9" ht="22.5" customHeight="1" x14ac:dyDescent="0.2">
      <c r="A26" s="30"/>
      <c r="B26" s="31" t="s">
        <v>90</v>
      </c>
      <c r="C26" s="32"/>
      <c r="D26" s="32"/>
      <c r="E26" s="32">
        <v>103</v>
      </c>
      <c r="F26" s="54"/>
      <c r="G26" s="55"/>
    </row>
    <row r="27" spans="1:9" s="25" customFormat="1" ht="22.5" customHeight="1" x14ac:dyDescent="0.2">
      <c r="A27" s="33"/>
      <c r="B27" s="34" t="s">
        <v>22</v>
      </c>
      <c r="C27" s="35">
        <v>1200</v>
      </c>
      <c r="D27" s="35">
        <v>1200</v>
      </c>
      <c r="E27" s="35">
        <v>0</v>
      </c>
      <c r="F27" s="54">
        <f t="shared" si="9"/>
        <v>0</v>
      </c>
      <c r="G27" s="55">
        <f t="shared" si="10"/>
        <v>0</v>
      </c>
    </row>
    <row r="28" spans="1:9" s="25" customFormat="1" ht="22.5" customHeight="1" x14ac:dyDescent="0.2">
      <c r="A28" s="33"/>
      <c r="B28" s="34" t="s">
        <v>26</v>
      </c>
      <c r="C28" s="35">
        <v>1800</v>
      </c>
      <c r="D28" s="35">
        <v>1885</v>
      </c>
      <c r="E28" s="35">
        <v>272</v>
      </c>
      <c r="F28" s="54">
        <f t="shared" si="9"/>
        <v>15.111111111111111</v>
      </c>
      <c r="G28" s="55">
        <f t="shared" si="10"/>
        <v>14.429708222811671</v>
      </c>
    </row>
    <row r="29" spans="1:9" s="7" customFormat="1" ht="24.75" customHeight="1" x14ac:dyDescent="0.2">
      <c r="A29" s="16" t="s">
        <v>27</v>
      </c>
      <c r="B29" s="17" t="s">
        <v>28</v>
      </c>
      <c r="C29" s="18">
        <f>+C30+C31</f>
        <v>609346</v>
      </c>
      <c r="D29" s="18">
        <v>702403</v>
      </c>
      <c r="E29" s="18">
        <f>E30+E32+E31</f>
        <v>111218</v>
      </c>
      <c r="F29" s="50">
        <f t="shared" si="9"/>
        <v>18.252027583671673</v>
      </c>
      <c r="G29" s="51">
        <f t="shared" si="10"/>
        <v>15.833930094262124</v>
      </c>
    </row>
    <row r="30" spans="1:9" ht="18.75" customHeight="1" x14ac:dyDescent="0.2">
      <c r="A30" s="30">
        <v>1</v>
      </c>
      <c r="B30" s="31" t="s">
        <v>29</v>
      </c>
      <c r="C30" s="32">
        <f>557095+2792</f>
        <v>559887</v>
      </c>
      <c r="D30" s="32">
        <v>652944</v>
      </c>
      <c r="E30" s="32">
        <v>111218</v>
      </c>
      <c r="F30" s="54">
        <f t="shared" si="9"/>
        <v>19.864365488035979</v>
      </c>
      <c r="G30" s="55">
        <f t="shared" si="10"/>
        <v>17.033313729814502</v>
      </c>
      <c r="I30" s="19">
        <f>+D30-C30</f>
        <v>93057</v>
      </c>
    </row>
    <row r="31" spans="1:9" ht="18.75" customHeight="1" x14ac:dyDescent="0.2">
      <c r="A31" s="30">
        <v>2</v>
      </c>
      <c r="B31" s="31" t="s">
        <v>30</v>
      </c>
      <c r="C31" s="32">
        <v>49459</v>
      </c>
      <c r="D31" s="32">
        <v>49459</v>
      </c>
      <c r="E31" s="32"/>
      <c r="F31" s="54">
        <f t="shared" si="9"/>
        <v>0</v>
      </c>
      <c r="G31" s="55">
        <f t="shared" si="10"/>
        <v>0</v>
      </c>
    </row>
    <row r="32" spans="1:9" ht="14.25" customHeight="1" x14ac:dyDescent="0.2">
      <c r="A32" s="37"/>
      <c r="B32" s="38"/>
      <c r="C32" s="39"/>
      <c r="D32" s="39"/>
      <c r="E32" s="39"/>
      <c r="F32" s="39"/>
      <c r="G32" s="40"/>
    </row>
    <row r="33" spans="1:7" s="7" customFormat="1" ht="17.25" customHeight="1" x14ac:dyDescent="0.2">
      <c r="A33" s="134"/>
      <c r="B33" s="134"/>
      <c r="C33" s="134"/>
      <c r="D33" s="134"/>
      <c r="E33" s="134"/>
      <c r="F33" s="134"/>
      <c r="G33" s="134"/>
    </row>
    <row r="34" spans="1:7" s="7" customFormat="1" ht="18" customHeight="1" x14ac:dyDescent="0.2">
      <c r="A34" s="116"/>
      <c r="B34" s="116"/>
      <c r="C34" s="116"/>
      <c r="D34" s="116"/>
      <c r="E34" s="116"/>
      <c r="F34" s="116"/>
      <c r="G34" s="116"/>
    </row>
    <row r="35" spans="1:7" s="41" customFormat="1" ht="16.5" customHeight="1" x14ac:dyDescent="0.2">
      <c r="A35" s="117"/>
      <c r="B35" s="118"/>
      <c r="C35" s="118"/>
      <c r="D35" s="118"/>
      <c r="E35" s="118"/>
      <c r="F35" s="118"/>
      <c r="G35" s="118"/>
    </row>
    <row r="36" spans="1:7" x14ac:dyDescent="0.2">
      <c r="A36" s="42"/>
      <c r="C36" s="43"/>
      <c r="D36" s="43"/>
      <c r="E36" s="43"/>
      <c r="F36" s="43"/>
    </row>
    <row r="37" spans="1:7" x14ac:dyDescent="0.2">
      <c r="A37" s="42"/>
      <c r="C37" s="43"/>
      <c r="D37" s="43"/>
      <c r="E37" s="43"/>
      <c r="F37" s="43"/>
    </row>
    <row r="38" spans="1:7" x14ac:dyDescent="0.2">
      <c r="A38" s="42"/>
      <c r="C38" s="43"/>
      <c r="D38" s="43"/>
      <c r="E38" s="43"/>
      <c r="F38" s="43"/>
    </row>
    <row r="39" spans="1:7" x14ac:dyDescent="0.2">
      <c r="A39" s="42"/>
      <c r="C39" s="43"/>
      <c r="D39" s="43"/>
      <c r="E39" s="43"/>
      <c r="F39" s="43"/>
    </row>
    <row r="40" spans="1:7" x14ac:dyDescent="0.2">
      <c r="A40" s="42"/>
      <c r="C40" s="43"/>
      <c r="D40" s="43"/>
      <c r="E40" s="43"/>
      <c r="F40" s="43"/>
    </row>
    <row r="41" spans="1:7" x14ac:dyDescent="0.2">
      <c r="A41" s="42"/>
      <c r="C41" s="43"/>
      <c r="D41" s="43"/>
      <c r="E41" s="43"/>
      <c r="F41" s="43"/>
    </row>
    <row r="42" spans="1:7" x14ac:dyDescent="0.2">
      <c r="A42" s="42"/>
      <c r="C42" s="43"/>
      <c r="D42" s="43"/>
      <c r="E42" s="43"/>
      <c r="F42" s="43"/>
    </row>
    <row r="43" spans="1:7" x14ac:dyDescent="0.2">
      <c r="A43" s="42"/>
      <c r="C43" s="43"/>
      <c r="D43" s="43"/>
      <c r="E43" s="43"/>
      <c r="F43" s="43"/>
    </row>
    <row r="44" spans="1:7" x14ac:dyDescent="0.2">
      <c r="A44" s="42"/>
      <c r="C44" s="43"/>
      <c r="D44" s="43"/>
      <c r="E44" s="43"/>
      <c r="F44" s="43"/>
    </row>
    <row r="45" spans="1:7" x14ac:dyDescent="0.2">
      <c r="A45" s="42"/>
      <c r="C45" s="43"/>
      <c r="D45" s="43"/>
      <c r="E45" s="43"/>
      <c r="F45" s="43"/>
    </row>
    <row r="46" spans="1:7" x14ac:dyDescent="0.2">
      <c r="A46" s="42"/>
      <c r="C46" s="43"/>
      <c r="D46" s="43"/>
      <c r="E46" s="43"/>
      <c r="F46" s="43"/>
    </row>
    <row r="47" spans="1:7" x14ac:dyDescent="0.2">
      <c r="A47" s="42"/>
      <c r="C47" s="43"/>
      <c r="D47" s="43"/>
      <c r="E47" s="43"/>
      <c r="F47" s="43"/>
    </row>
    <row r="48" spans="1:7" x14ac:dyDescent="0.2">
      <c r="A48" s="42"/>
      <c r="C48" s="43"/>
      <c r="D48" s="43"/>
      <c r="E48" s="43"/>
      <c r="F48" s="43"/>
    </row>
    <row r="49" spans="1:6" x14ac:dyDescent="0.2">
      <c r="A49" s="42"/>
      <c r="C49" s="43"/>
      <c r="D49" s="43"/>
      <c r="E49" s="43"/>
      <c r="F49" s="43"/>
    </row>
    <row r="50" spans="1:6" x14ac:dyDescent="0.2">
      <c r="A50" s="42"/>
      <c r="C50" s="43"/>
      <c r="D50" s="43"/>
      <c r="E50" s="43"/>
      <c r="F50" s="43"/>
    </row>
    <row r="51" spans="1:6" x14ac:dyDescent="0.2">
      <c r="A51" s="42"/>
      <c r="C51" s="43"/>
      <c r="D51" s="43"/>
      <c r="E51" s="43"/>
      <c r="F51" s="43"/>
    </row>
    <row r="52" spans="1:6" x14ac:dyDescent="0.2">
      <c r="A52" s="42"/>
      <c r="C52" s="43"/>
      <c r="D52" s="43"/>
      <c r="E52" s="43"/>
      <c r="F52" s="43"/>
    </row>
    <row r="53" spans="1:6" x14ac:dyDescent="0.2">
      <c r="A53" s="42"/>
      <c r="C53" s="43"/>
      <c r="D53" s="43"/>
      <c r="E53" s="43"/>
      <c r="F53" s="43"/>
    </row>
    <row r="54" spans="1:6" x14ac:dyDescent="0.2">
      <c r="A54" s="42"/>
      <c r="C54" s="43"/>
      <c r="D54" s="43"/>
      <c r="E54" s="43"/>
      <c r="F54" s="43"/>
    </row>
    <row r="55" spans="1:6" x14ac:dyDescent="0.2">
      <c r="A55" s="42"/>
      <c r="C55" s="43"/>
      <c r="D55" s="43"/>
      <c r="E55" s="43"/>
      <c r="F55" s="43"/>
    </row>
    <row r="56" spans="1:6" x14ac:dyDescent="0.2">
      <c r="A56" s="42"/>
      <c r="C56" s="43"/>
      <c r="D56" s="43"/>
      <c r="E56" s="43"/>
      <c r="F56" s="43"/>
    </row>
    <row r="57" spans="1:6" x14ac:dyDescent="0.2">
      <c r="A57" s="42"/>
      <c r="C57" s="43"/>
      <c r="D57" s="43"/>
      <c r="E57" s="43"/>
      <c r="F57" s="43"/>
    </row>
    <row r="58" spans="1:6" x14ac:dyDescent="0.2">
      <c r="A58" s="42"/>
      <c r="C58" s="43"/>
      <c r="D58" s="43"/>
      <c r="E58" s="43"/>
      <c r="F58" s="43"/>
    </row>
    <row r="59" spans="1:6" x14ac:dyDescent="0.2">
      <c r="A59" s="42"/>
      <c r="C59" s="43"/>
      <c r="D59" s="43"/>
      <c r="E59" s="43"/>
      <c r="F59" s="43"/>
    </row>
    <row r="60" spans="1:6" x14ac:dyDescent="0.2">
      <c r="A60" s="42"/>
      <c r="C60" s="43"/>
      <c r="D60" s="43"/>
      <c r="E60" s="43"/>
      <c r="F60" s="43"/>
    </row>
    <row r="61" spans="1:6" x14ac:dyDescent="0.2">
      <c r="A61" s="42"/>
      <c r="C61" s="43"/>
      <c r="D61" s="43"/>
      <c r="E61" s="43"/>
      <c r="F61" s="43"/>
    </row>
    <row r="62" spans="1:6" x14ac:dyDescent="0.2">
      <c r="A62" s="42"/>
      <c r="C62" s="43"/>
      <c r="D62" s="43"/>
      <c r="E62" s="43"/>
      <c r="F62" s="43"/>
    </row>
    <row r="63" spans="1:6" x14ac:dyDescent="0.2">
      <c r="A63" s="42"/>
      <c r="C63" s="43"/>
      <c r="D63" s="43"/>
      <c r="E63" s="43"/>
      <c r="F63" s="43"/>
    </row>
    <row r="64" spans="1:6" x14ac:dyDescent="0.2">
      <c r="A64" s="42"/>
      <c r="C64" s="43"/>
      <c r="D64" s="43"/>
      <c r="E64" s="43"/>
      <c r="F64" s="43"/>
    </row>
  </sheetData>
  <mergeCells count="16">
    <mergeCell ref="E1:G1"/>
    <mergeCell ref="E2:G2"/>
    <mergeCell ref="A3:G3"/>
    <mergeCell ref="A4:G4"/>
    <mergeCell ref="A33:G33"/>
    <mergeCell ref="D5:G5"/>
    <mergeCell ref="A34:G34"/>
    <mergeCell ref="A35:G35"/>
    <mergeCell ref="D6:D8"/>
    <mergeCell ref="E6:E8"/>
    <mergeCell ref="F6:G6"/>
    <mergeCell ref="F7:F8"/>
    <mergeCell ref="A6:A8"/>
    <mergeCell ref="B6:B8"/>
    <mergeCell ref="C6:C8"/>
    <mergeCell ref="G7:G8"/>
  </mergeCells>
  <pageMargins left="0.43307086614173229" right="0.19685039370078741" top="0.47244094488188981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" workbookViewId="0">
      <selection activeCell="B16" sqref="B16"/>
    </sheetView>
  </sheetViews>
  <sheetFormatPr defaultColWidth="9.28515625" defaultRowHeight="15.75" x14ac:dyDescent="0.25"/>
  <cols>
    <col min="1" max="1" width="5.85546875" style="56" customWidth="1"/>
    <col min="2" max="2" width="75.140625" style="57" customWidth="1"/>
    <col min="3" max="3" width="9.5703125" style="58" customWidth="1"/>
    <col min="4" max="4" width="10" style="58" customWidth="1"/>
    <col min="5" max="5" width="11" style="58" customWidth="1"/>
    <col min="6" max="7" width="9.140625" style="58" customWidth="1"/>
    <col min="8" max="8" width="8.42578125" style="58" customWidth="1"/>
    <col min="9" max="174" width="9.140625" style="58" customWidth="1"/>
    <col min="175" max="175" width="5" style="58" customWidth="1"/>
    <col min="176" max="176" width="60.140625" style="58" customWidth="1"/>
    <col min="177" max="177" width="10.42578125" style="58" customWidth="1"/>
    <col min="178" max="178" width="9.85546875" style="58" customWidth="1"/>
    <col min="179" max="179" width="10.140625" style="58" customWidth="1"/>
    <col min="180" max="255" width="9.28515625" style="58"/>
    <col min="256" max="256" width="4.28515625" style="58" customWidth="1"/>
    <col min="257" max="257" width="65.5703125" style="58" customWidth="1"/>
    <col min="258" max="258" width="9.5703125" style="58" customWidth="1"/>
    <col min="259" max="260" width="10.140625" style="58" customWidth="1"/>
    <col min="261" max="261" width="19.28515625" style="58" customWidth="1"/>
    <col min="262" max="430" width="9.140625" style="58" customWidth="1"/>
    <col min="431" max="431" width="5" style="58" customWidth="1"/>
    <col min="432" max="432" width="60.140625" style="58" customWidth="1"/>
    <col min="433" max="433" width="10.42578125" style="58" customWidth="1"/>
    <col min="434" max="434" width="9.85546875" style="58" customWidth="1"/>
    <col min="435" max="435" width="10.140625" style="58" customWidth="1"/>
    <col min="436" max="511" width="9.28515625" style="58"/>
    <col min="512" max="512" width="4.28515625" style="58" customWidth="1"/>
    <col min="513" max="513" width="65.5703125" style="58" customWidth="1"/>
    <col min="514" max="514" width="9.5703125" style="58" customWidth="1"/>
    <col min="515" max="516" width="10.140625" style="58" customWidth="1"/>
    <col min="517" max="517" width="19.28515625" style="58" customWidth="1"/>
    <col min="518" max="686" width="9.140625" style="58" customWidth="1"/>
    <col min="687" max="687" width="5" style="58" customWidth="1"/>
    <col min="688" max="688" width="60.140625" style="58" customWidth="1"/>
    <col min="689" max="689" width="10.42578125" style="58" customWidth="1"/>
    <col min="690" max="690" width="9.85546875" style="58" customWidth="1"/>
    <col min="691" max="691" width="10.140625" style="58" customWidth="1"/>
    <col min="692" max="767" width="9.28515625" style="58"/>
    <col min="768" max="768" width="4.28515625" style="58" customWidth="1"/>
    <col min="769" max="769" width="65.5703125" style="58" customWidth="1"/>
    <col min="770" max="770" width="9.5703125" style="58" customWidth="1"/>
    <col min="771" max="772" width="10.140625" style="58" customWidth="1"/>
    <col min="773" max="773" width="19.28515625" style="58" customWidth="1"/>
    <col min="774" max="942" width="9.140625" style="58" customWidth="1"/>
    <col min="943" max="943" width="5" style="58" customWidth="1"/>
    <col min="944" max="944" width="60.140625" style="58" customWidth="1"/>
    <col min="945" max="945" width="10.42578125" style="58" customWidth="1"/>
    <col min="946" max="946" width="9.85546875" style="58" customWidth="1"/>
    <col min="947" max="947" width="10.140625" style="58" customWidth="1"/>
    <col min="948" max="1023" width="9.28515625" style="58"/>
    <col min="1024" max="1024" width="4.28515625" style="58" customWidth="1"/>
    <col min="1025" max="1025" width="65.5703125" style="58" customWidth="1"/>
    <col min="1026" max="1026" width="9.5703125" style="58" customWidth="1"/>
    <col min="1027" max="1028" width="10.140625" style="58" customWidth="1"/>
    <col min="1029" max="1029" width="19.28515625" style="58" customWidth="1"/>
    <col min="1030" max="1198" width="9.140625" style="58" customWidth="1"/>
    <col min="1199" max="1199" width="5" style="58" customWidth="1"/>
    <col min="1200" max="1200" width="60.140625" style="58" customWidth="1"/>
    <col min="1201" max="1201" width="10.42578125" style="58" customWidth="1"/>
    <col min="1202" max="1202" width="9.85546875" style="58" customWidth="1"/>
    <col min="1203" max="1203" width="10.140625" style="58" customWidth="1"/>
    <col min="1204" max="1279" width="9.28515625" style="58"/>
    <col min="1280" max="1280" width="4.28515625" style="58" customWidth="1"/>
    <col min="1281" max="1281" width="65.5703125" style="58" customWidth="1"/>
    <col min="1282" max="1282" width="9.5703125" style="58" customWidth="1"/>
    <col min="1283" max="1284" width="10.140625" style="58" customWidth="1"/>
    <col min="1285" max="1285" width="19.28515625" style="58" customWidth="1"/>
    <col min="1286" max="1454" width="9.140625" style="58" customWidth="1"/>
    <col min="1455" max="1455" width="5" style="58" customWidth="1"/>
    <col min="1456" max="1456" width="60.140625" style="58" customWidth="1"/>
    <col min="1457" max="1457" width="10.42578125" style="58" customWidth="1"/>
    <col min="1458" max="1458" width="9.85546875" style="58" customWidth="1"/>
    <col min="1459" max="1459" width="10.140625" style="58" customWidth="1"/>
    <col min="1460" max="1535" width="9.28515625" style="58"/>
    <col min="1536" max="1536" width="4.28515625" style="58" customWidth="1"/>
    <col min="1537" max="1537" width="65.5703125" style="58" customWidth="1"/>
    <col min="1538" max="1538" width="9.5703125" style="58" customWidth="1"/>
    <col min="1539" max="1540" width="10.140625" style="58" customWidth="1"/>
    <col min="1541" max="1541" width="19.28515625" style="58" customWidth="1"/>
    <col min="1542" max="1710" width="9.140625" style="58" customWidth="1"/>
    <col min="1711" max="1711" width="5" style="58" customWidth="1"/>
    <col min="1712" max="1712" width="60.140625" style="58" customWidth="1"/>
    <col min="1713" max="1713" width="10.42578125" style="58" customWidth="1"/>
    <col min="1714" max="1714" width="9.85546875" style="58" customWidth="1"/>
    <col min="1715" max="1715" width="10.140625" style="58" customWidth="1"/>
    <col min="1716" max="1791" width="9.28515625" style="58"/>
    <col min="1792" max="1792" width="4.28515625" style="58" customWidth="1"/>
    <col min="1793" max="1793" width="65.5703125" style="58" customWidth="1"/>
    <col min="1794" max="1794" width="9.5703125" style="58" customWidth="1"/>
    <col min="1795" max="1796" width="10.140625" style="58" customWidth="1"/>
    <col min="1797" max="1797" width="19.28515625" style="58" customWidth="1"/>
    <col min="1798" max="1966" width="9.140625" style="58" customWidth="1"/>
    <col min="1967" max="1967" width="5" style="58" customWidth="1"/>
    <col min="1968" max="1968" width="60.140625" style="58" customWidth="1"/>
    <col min="1969" max="1969" width="10.42578125" style="58" customWidth="1"/>
    <col min="1970" max="1970" width="9.85546875" style="58" customWidth="1"/>
    <col min="1971" max="1971" width="10.140625" style="58" customWidth="1"/>
    <col min="1972" max="2047" width="9.28515625" style="58"/>
    <col min="2048" max="2048" width="4.28515625" style="58" customWidth="1"/>
    <col min="2049" max="2049" width="65.5703125" style="58" customWidth="1"/>
    <col min="2050" max="2050" width="9.5703125" style="58" customWidth="1"/>
    <col min="2051" max="2052" width="10.140625" style="58" customWidth="1"/>
    <col min="2053" max="2053" width="19.28515625" style="58" customWidth="1"/>
    <col min="2054" max="2222" width="9.140625" style="58" customWidth="1"/>
    <col min="2223" max="2223" width="5" style="58" customWidth="1"/>
    <col min="2224" max="2224" width="60.140625" style="58" customWidth="1"/>
    <col min="2225" max="2225" width="10.42578125" style="58" customWidth="1"/>
    <col min="2226" max="2226" width="9.85546875" style="58" customWidth="1"/>
    <col min="2227" max="2227" width="10.140625" style="58" customWidth="1"/>
    <col min="2228" max="2303" width="9.28515625" style="58"/>
    <col min="2304" max="2304" width="4.28515625" style="58" customWidth="1"/>
    <col min="2305" max="2305" width="65.5703125" style="58" customWidth="1"/>
    <col min="2306" max="2306" width="9.5703125" style="58" customWidth="1"/>
    <col min="2307" max="2308" width="10.140625" style="58" customWidth="1"/>
    <col min="2309" max="2309" width="19.28515625" style="58" customWidth="1"/>
    <col min="2310" max="2478" width="9.140625" style="58" customWidth="1"/>
    <col min="2479" max="2479" width="5" style="58" customWidth="1"/>
    <col min="2480" max="2480" width="60.140625" style="58" customWidth="1"/>
    <col min="2481" max="2481" width="10.42578125" style="58" customWidth="1"/>
    <col min="2482" max="2482" width="9.85546875" style="58" customWidth="1"/>
    <col min="2483" max="2483" width="10.140625" style="58" customWidth="1"/>
    <col min="2484" max="2559" width="9.28515625" style="58"/>
    <col min="2560" max="2560" width="4.28515625" style="58" customWidth="1"/>
    <col min="2561" max="2561" width="65.5703125" style="58" customWidth="1"/>
    <col min="2562" max="2562" width="9.5703125" style="58" customWidth="1"/>
    <col min="2563" max="2564" width="10.140625" style="58" customWidth="1"/>
    <col min="2565" max="2565" width="19.28515625" style="58" customWidth="1"/>
    <col min="2566" max="2734" width="9.140625" style="58" customWidth="1"/>
    <col min="2735" max="2735" width="5" style="58" customWidth="1"/>
    <col min="2736" max="2736" width="60.140625" style="58" customWidth="1"/>
    <col min="2737" max="2737" width="10.42578125" style="58" customWidth="1"/>
    <col min="2738" max="2738" width="9.85546875" style="58" customWidth="1"/>
    <col min="2739" max="2739" width="10.140625" style="58" customWidth="1"/>
    <col min="2740" max="2815" width="9.28515625" style="58"/>
    <col min="2816" max="2816" width="4.28515625" style="58" customWidth="1"/>
    <col min="2817" max="2817" width="65.5703125" style="58" customWidth="1"/>
    <col min="2818" max="2818" width="9.5703125" style="58" customWidth="1"/>
    <col min="2819" max="2820" width="10.140625" style="58" customWidth="1"/>
    <col min="2821" max="2821" width="19.28515625" style="58" customWidth="1"/>
    <col min="2822" max="2990" width="9.140625" style="58" customWidth="1"/>
    <col min="2991" max="2991" width="5" style="58" customWidth="1"/>
    <col min="2992" max="2992" width="60.140625" style="58" customWidth="1"/>
    <col min="2993" max="2993" width="10.42578125" style="58" customWidth="1"/>
    <col min="2994" max="2994" width="9.85546875" style="58" customWidth="1"/>
    <col min="2995" max="2995" width="10.140625" style="58" customWidth="1"/>
    <col min="2996" max="3071" width="9.28515625" style="58"/>
    <col min="3072" max="3072" width="4.28515625" style="58" customWidth="1"/>
    <col min="3073" max="3073" width="65.5703125" style="58" customWidth="1"/>
    <col min="3074" max="3074" width="9.5703125" style="58" customWidth="1"/>
    <col min="3075" max="3076" width="10.140625" style="58" customWidth="1"/>
    <col min="3077" max="3077" width="19.28515625" style="58" customWidth="1"/>
    <col min="3078" max="3246" width="9.140625" style="58" customWidth="1"/>
    <col min="3247" max="3247" width="5" style="58" customWidth="1"/>
    <col min="3248" max="3248" width="60.140625" style="58" customWidth="1"/>
    <col min="3249" max="3249" width="10.42578125" style="58" customWidth="1"/>
    <col min="3250" max="3250" width="9.85546875" style="58" customWidth="1"/>
    <col min="3251" max="3251" width="10.140625" style="58" customWidth="1"/>
    <col min="3252" max="3327" width="9.28515625" style="58"/>
    <col min="3328" max="3328" width="4.28515625" style="58" customWidth="1"/>
    <col min="3329" max="3329" width="65.5703125" style="58" customWidth="1"/>
    <col min="3330" max="3330" width="9.5703125" style="58" customWidth="1"/>
    <col min="3331" max="3332" width="10.140625" style="58" customWidth="1"/>
    <col min="3333" max="3333" width="19.28515625" style="58" customWidth="1"/>
    <col min="3334" max="3502" width="9.140625" style="58" customWidth="1"/>
    <col min="3503" max="3503" width="5" style="58" customWidth="1"/>
    <col min="3504" max="3504" width="60.140625" style="58" customWidth="1"/>
    <col min="3505" max="3505" width="10.42578125" style="58" customWidth="1"/>
    <col min="3506" max="3506" width="9.85546875" style="58" customWidth="1"/>
    <col min="3507" max="3507" width="10.140625" style="58" customWidth="1"/>
    <col min="3508" max="3583" width="9.28515625" style="58"/>
    <col min="3584" max="3584" width="4.28515625" style="58" customWidth="1"/>
    <col min="3585" max="3585" width="65.5703125" style="58" customWidth="1"/>
    <col min="3586" max="3586" width="9.5703125" style="58" customWidth="1"/>
    <col min="3587" max="3588" width="10.140625" style="58" customWidth="1"/>
    <col min="3589" max="3589" width="19.28515625" style="58" customWidth="1"/>
    <col min="3590" max="3758" width="9.140625" style="58" customWidth="1"/>
    <col min="3759" max="3759" width="5" style="58" customWidth="1"/>
    <col min="3760" max="3760" width="60.140625" style="58" customWidth="1"/>
    <col min="3761" max="3761" width="10.42578125" style="58" customWidth="1"/>
    <col min="3762" max="3762" width="9.85546875" style="58" customWidth="1"/>
    <col min="3763" max="3763" width="10.140625" style="58" customWidth="1"/>
    <col min="3764" max="3839" width="9.28515625" style="58"/>
    <col min="3840" max="3840" width="4.28515625" style="58" customWidth="1"/>
    <col min="3841" max="3841" width="65.5703125" style="58" customWidth="1"/>
    <col min="3842" max="3842" width="9.5703125" style="58" customWidth="1"/>
    <col min="3843" max="3844" width="10.140625" style="58" customWidth="1"/>
    <col min="3845" max="3845" width="19.28515625" style="58" customWidth="1"/>
    <col min="3846" max="4014" width="9.140625" style="58" customWidth="1"/>
    <col min="4015" max="4015" width="5" style="58" customWidth="1"/>
    <col min="4016" max="4016" width="60.140625" style="58" customWidth="1"/>
    <col min="4017" max="4017" width="10.42578125" style="58" customWidth="1"/>
    <col min="4018" max="4018" width="9.85546875" style="58" customWidth="1"/>
    <col min="4019" max="4019" width="10.140625" style="58" customWidth="1"/>
    <col min="4020" max="4095" width="9.28515625" style="58"/>
    <col min="4096" max="4096" width="4.28515625" style="58" customWidth="1"/>
    <col min="4097" max="4097" width="65.5703125" style="58" customWidth="1"/>
    <col min="4098" max="4098" width="9.5703125" style="58" customWidth="1"/>
    <col min="4099" max="4100" width="10.140625" style="58" customWidth="1"/>
    <col min="4101" max="4101" width="19.28515625" style="58" customWidth="1"/>
    <col min="4102" max="4270" width="9.140625" style="58" customWidth="1"/>
    <col min="4271" max="4271" width="5" style="58" customWidth="1"/>
    <col min="4272" max="4272" width="60.140625" style="58" customWidth="1"/>
    <col min="4273" max="4273" width="10.42578125" style="58" customWidth="1"/>
    <col min="4274" max="4274" width="9.85546875" style="58" customWidth="1"/>
    <col min="4275" max="4275" width="10.140625" style="58" customWidth="1"/>
    <col min="4276" max="4351" width="9.28515625" style="58"/>
    <col min="4352" max="4352" width="4.28515625" style="58" customWidth="1"/>
    <col min="4353" max="4353" width="65.5703125" style="58" customWidth="1"/>
    <col min="4354" max="4354" width="9.5703125" style="58" customWidth="1"/>
    <col min="4355" max="4356" width="10.140625" style="58" customWidth="1"/>
    <col min="4357" max="4357" width="19.28515625" style="58" customWidth="1"/>
    <col min="4358" max="4526" width="9.140625" style="58" customWidth="1"/>
    <col min="4527" max="4527" width="5" style="58" customWidth="1"/>
    <col min="4528" max="4528" width="60.140625" style="58" customWidth="1"/>
    <col min="4529" max="4529" width="10.42578125" style="58" customWidth="1"/>
    <col min="4530" max="4530" width="9.85546875" style="58" customWidth="1"/>
    <col min="4531" max="4531" width="10.140625" style="58" customWidth="1"/>
    <col min="4532" max="4607" width="9.28515625" style="58"/>
    <col min="4608" max="4608" width="4.28515625" style="58" customWidth="1"/>
    <col min="4609" max="4609" width="65.5703125" style="58" customWidth="1"/>
    <col min="4610" max="4610" width="9.5703125" style="58" customWidth="1"/>
    <col min="4611" max="4612" width="10.140625" style="58" customWidth="1"/>
    <col min="4613" max="4613" width="19.28515625" style="58" customWidth="1"/>
    <col min="4614" max="4782" width="9.140625" style="58" customWidth="1"/>
    <col min="4783" max="4783" width="5" style="58" customWidth="1"/>
    <col min="4784" max="4784" width="60.140625" style="58" customWidth="1"/>
    <col min="4785" max="4785" width="10.42578125" style="58" customWidth="1"/>
    <col min="4786" max="4786" width="9.85546875" style="58" customWidth="1"/>
    <col min="4787" max="4787" width="10.140625" style="58" customWidth="1"/>
    <col min="4788" max="4863" width="9.28515625" style="58"/>
    <col min="4864" max="4864" width="4.28515625" style="58" customWidth="1"/>
    <col min="4865" max="4865" width="65.5703125" style="58" customWidth="1"/>
    <col min="4866" max="4866" width="9.5703125" style="58" customWidth="1"/>
    <col min="4867" max="4868" width="10.140625" style="58" customWidth="1"/>
    <col min="4869" max="4869" width="19.28515625" style="58" customWidth="1"/>
    <col min="4870" max="5038" width="9.140625" style="58" customWidth="1"/>
    <col min="5039" max="5039" width="5" style="58" customWidth="1"/>
    <col min="5040" max="5040" width="60.140625" style="58" customWidth="1"/>
    <col min="5041" max="5041" width="10.42578125" style="58" customWidth="1"/>
    <col min="5042" max="5042" width="9.85546875" style="58" customWidth="1"/>
    <col min="5043" max="5043" width="10.140625" style="58" customWidth="1"/>
    <col min="5044" max="5119" width="9.28515625" style="58"/>
    <col min="5120" max="5120" width="4.28515625" style="58" customWidth="1"/>
    <col min="5121" max="5121" width="65.5703125" style="58" customWidth="1"/>
    <col min="5122" max="5122" width="9.5703125" style="58" customWidth="1"/>
    <col min="5123" max="5124" width="10.140625" style="58" customWidth="1"/>
    <col min="5125" max="5125" width="19.28515625" style="58" customWidth="1"/>
    <col min="5126" max="5294" width="9.140625" style="58" customWidth="1"/>
    <col min="5295" max="5295" width="5" style="58" customWidth="1"/>
    <col min="5296" max="5296" width="60.140625" style="58" customWidth="1"/>
    <col min="5297" max="5297" width="10.42578125" style="58" customWidth="1"/>
    <col min="5298" max="5298" width="9.85546875" style="58" customWidth="1"/>
    <col min="5299" max="5299" width="10.140625" style="58" customWidth="1"/>
    <col min="5300" max="5375" width="9.28515625" style="58"/>
    <col min="5376" max="5376" width="4.28515625" style="58" customWidth="1"/>
    <col min="5377" max="5377" width="65.5703125" style="58" customWidth="1"/>
    <col min="5378" max="5378" width="9.5703125" style="58" customWidth="1"/>
    <col min="5379" max="5380" width="10.140625" style="58" customWidth="1"/>
    <col min="5381" max="5381" width="19.28515625" style="58" customWidth="1"/>
    <col min="5382" max="5550" width="9.140625" style="58" customWidth="1"/>
    <col min="5551" max="5551" width="5" style="58" customWidth="1"/>
    <col min="5552" max="5552" width="60.140625" style="58" customWidth="1"/>
    <col min="5553" max="5553" width="10.42578125" style="58" customWidth="1"/>
    <col min="5554" max="5554" width="9.85546875" style="58" customWidth="1"/>
    <col min="5555" max="5555" width="10.140625" style="58" customWidth="1"/>
    <col min="5556" max="5631" width="9.28515625" style="58"/>
    <col min="5632" max="5632" width="4.28515625" style="58" customWidth="1"/>
    <col min="5633" max="5633" width="65.5703125" style="58" customWidth="1"/>
    <col min="5634" max="5634" width="9.5703125" style="58" customWidth="1"/>
    <col min="5635" max="5636" width="10.140625" style="58" customWidth="1"/>
    <col min="5637" max="5637" width="19.28515625" style="58" customWidth="1"/>
    <col min="5638" max="5806" width="9.140625" style="58" customWidth="1"/>
    <col min="5807" max="5807" width="5" style="58" customWidth="1"/>
    <col min="5808" max="5808" width="60.140625" style="58" customWidth="1"/>
    <col min="5809" max="5809" width="10.42578125" style="58" customWidth="1"/>
    <col min="5810" max="5810" width="9.85546875" style="58" customWidth="1"/>
    <col min="5811" max="5811" width="10.140625" style="58" customWidth="1"/>
    <col min="5812" max="5887" width="9.28515625" style="58"/>
    <col min="5888" max="5888" width="4.28515625" style="58" customWidth="1"/>
    <col min="5889" max="5889" width="65.5703125" style="58" customWidth="1"/>
    <col min="5890" max="5890" width="9.5703125" style="58" customWidth="1"/>
    <col min="5891" max="5892" width="10.140625" style="58" customWidth="1"/>
    <col min="5893" max="5893" width="19.28515625" style="58" customWidth="1"/>
    <col min="5894" max="6062" width="9.140625" style="58" customWidth="1"/>
    <col min="6063" max="6063" width="5" style="58" customWidth="1"/>
    <col min="6064" max="6064" width="60.140625" style="58" customWidth="1"/>
    <col min="6065" max="6065" width="10.42578125" style="58" customWidth="1"/>
    <col min="6066" max="6066" width="9.85546875" style="58" customWidth="1"/>
    <col min="6067" max="6067" width="10.140625" style="58" customWidth="1"/>
    <col min="6068" max="6143" width="9.28515625" style="58"/>
    <col min="6144" max="6144" width="4.28515625" style="58" customWidth="1"/>
    <col min="6145" max="6145" width="65.5703125" style="58" customWidth="1"/>
    <col min="6146" max="6146" width="9.5703125" style="58" customWidth="1"/>
    <col min="6147" max="6148" width="10.140625" style="58" customWidth="1"/>
    <col min="6149" max="6149" width="19.28515625" style="58" customWidth="1"/>
    <col min="6150" max="6318" width="9.140625" style="58" customWidth="1"/>
    <col min="6319" max="6319" width="5" style="58" customWidth="1"/>
    <col min="6320" max="6320" width="60.140625" style="58" customWidth="1"/>
    <col min="6321" max="6321" width="10.42578125" style="58" customWidth="1"/>
    <col min="6322" max="6322" width="9.85546875" style="58" customWidth="1"/>
    <col min="6323" max="6323" width="10.140625" style="58" customWidth="1"/>
    <col min="6324" max="6399" width="9.28515625" style="58"/>
    <col min="6400" max="6400" width="4.28515625" style="58" customWidth="1"/>
    <col min="6401" max="6401" width="65.5703125" style="58" customWidth="1"/>
    <col min="6402" max="6402" width="9.5703125" style="58" customWidth="1"/>
    <col min="6403" max="6404" width="10.140625" style="58" customWidth="1"/>
    <col min="6405" max="6405" width="19.28515625" style="58" customWidth="1"/>
    <col min="6406" max="6574" width="9.140625" style="58" customWidth="1"/>
    <col min="6575" max="6575" width="5" style="58" customWidth="1"/>
    <col min="6576" max="6576" width="60.140625" style="58" customWidth="1"/>
    <col min="6577" max="6577" width="10.42578125" style="58" customWidth="1"/>
    <col min="6578" max="6578" width="9.85546875" style="58" customWidth="1"/>
    <col min="6579" max="6579" width="10.140625" style="58" customWidth="1"/>
    <col min="6580" max="6655" width="9.28515625" style="58"/>
    <col min="6656" max="6656" width="4.28515625" style="58" customWidth="1"/>
    <col min="6657" max="6657" width="65.5703125" style="58" customWidth="1"/>
    <col min="6658" max="6658" width="9.5703125" style="58" customWidth="1"/>
    <col min="6659" max="6660" width="10.140625" style="58" customWidth="1"/>
    <col min="6661" max="6661" width="19.28515625" style="58" customWidth="1"/>
    <col min="6662" max="6830" width="9.140625" style="58" customWidth="1"/>
    <col min="6831" max="6831" width="5" style="58" customWidth="1"/>
    <col min="6832" max="6832" width="60.140625" style="58" customWidth="1"/>
    <col min="6833" max="6833" width="10.42578125" style="58" customWidth="1"/>
    <col min="6834" max="6834" width="9.85546875" style="58" customWidth="1"/>
    <col min="6835" max="6835" width="10.140625" style="58" customWidth="1"/>
    <col min="6836" max="6911" width="9.28515625" style="58"/>
    <col min="6912" max="6912" width="4.28515625" style="58" customWidth="1"/>
    <col min="6913" max="6913" width="65.5703125" style="58" customWidth="1"/>
    <col min="6914" max="6914" width="9.5703125" style="58" customWidth="1"/>
    <col min="6915" max="6916" width="10.140625" style="58" customWidth="1"/>
    <col min="6917" max="6917" width="19.28515625" style="58" customWidth="1"/>
    <col min="6918" max="7086" width="9.140625" style="58" customWidth="1"/>
    <col min="7087" max="7087" width="5" style="58" customWidth="1"/>
    <col min="7088" max="7088" width="60.140625" style="58" customWidth="1"/>
    <col min="7089" max="7089" width="10.42578125" style="58" customWidth="1"/>
    <col min="7090" max="7090" width="9.85546875" style="58" customWidth="1"/>
    <col min="7091" max="7091" width="10.140625" style="58" customWidth="1"/>
    <col min="7092" max="7167" width="9.28515625" style="58"/>
    <col min="7168" max="7168" width="4.28515625" style="58" customWidth="1"/>
    <col min="7169" max="7169" width="65.5703125" style="58" customWidth="1"/>
    <col min="7170" max="7170" width="9.5703125" style="58" customWidth="1"/>
    <col min="7171" max="7172" width="10.140625" style="58" customWidth="1"/>
    <col min="7173" max="7173" width="19.28515625" style="58" customWidth="1"/>
    <col min="7174" max="7342" width="9.140625" style="58" customWidth="1"/>
    <col min="7343" max="7343" width="5" style="58" customWidth="1"/>
    <col min="7344" max="7344" width="60.140625" style="58" customWidth="1"/>
    <col min="7345" max="7345" width="10.42578125" style="58" customWidth="1"/>
    <col min="7346" max="7346" width="9.85546875" style="58" customWidth="1"/>
    <col min="7347" max="7347" width="10.140625" style="58" customWidth="1"/>
    <col min="7348" max="7423" width="9.28515625" style="58"/>
    <col min="7424" max="7424" width="4.28515625" style="58" customWidth="1"/>
    <col min="7425" max="7425" width="65.5703125" style="58" customWidth="1"/>
    <col min="7426" max="7426" width="9.5703125" style="58" customWidth="1"/>
    <col min="7427" max="7428" width="10.140625" style="58" customWidth="1"/>
    <col min="7429" max="7429" width="19.28515625" style="58" customWidth="1"/>
    <col min="7430" max="7598" width="9.140625" style="58" customWidth="1"/>
    <col min="7599" max="7599" width="5" style="58" customWidth="1"/>
    <col min="7600" max="7600" width="60.140625" style="58" customWidth="1"/>
    <col min="7601" max="7601" width="10.42578125" style="58" customWidth="1"/>
    <col min="7602" max="7602" width="9.85546875" style="58" customWidth="1"/>
    <col min="7603" max="7603" width="10.140625" style="58" customWidth="1"/>
    <col min="7604" max="7679" width="9.28515625" style="58"/>
    <col min="7680" max="7680" width="4.28515625" style="58" customWidth="1"/>
    <col min="7681" max="7681" width="65.5703125" style="58" customWidth="1"/>
    <col min="7682" max="7682" width="9.5703125" style="58" customWidth="1"/>
    <col min="7683" max="7684" width="10.140625" style="58" customWidth="1"/>
    <col min="7685" max="7685" width="19.28515625" style="58" customWidth="1"/>
    <col min="7686" max="7854" width="9.140625" style="58" customWidth="1"/>
    <col min="7855" max="7855" width="5" style="58" customWidth="1"/>
    <col min="7856" max="7856" width="60.140625" style="58" customWidth="1"/>
    <col min="7857" max="7857" width="10.42578125" style="58" customWidth="1"/>
    <col min="7858" max="7858" width="9.85546875" style="58" customWidth="1"/>
    <col min="7859" max="7859" width="10.140625" style="58" customWidth="1"/>
    <col min="7860" max="7935" width="9.28515625" style="58"/>
    <col min="7936" max="7936" width="4.28515625" style="58" customWidth="1"/>
    <col min="7937" max="7937" width="65.5703125" style="58" customWidth="1"/>
    <col min="7938" max="7938" width="9.5703125" style="58" customWidth="1"/>
    <col min="7939" max="7940" width="10.140625" style="58" customWidth="1"/>
    <col min="7941" max="7941" width="19.28515625" style="58" customWidth="1"/>
    <col min="7942" max="8110" width="9.140625" style="58" customWidth="1"/>
    <col min="8111" max="8111" width="5" style="58" customWidth="1"/>
    <col min="8112" max="8112" width="60.140625" style="58" customWidth="1"/>
    <col min="8113" max="8113" width="10.42578125" style="58" customWidth="1"/>
    <col min="8114" max="8114" width="9.85546875" style="58" customWidth="1"/>
    <col min="8115" max="8115" width="10.140625" style="58" customWidth="1"/>
    <col min="8116" max="8191" width="9.28515625" style="58"/>
    <col min="8192" max="8192" width="4.28515625" style="58" customWidth="1"/>
    <col min="8193" max="8193" width="65.5703125" style="58" customWidth="1"/>
    <col min="8194" max="8194" width="9.5703125" style="58" customWidth="1"/>
    <col min="8195" max="8196" width="10.140625" style="58" customWidth="1"/>
    <col min="8197" max="8197" width="19.28515625" style="58" customWidth="1"/>
    <col min="8198" max="8366" width="9.140625" style="58" customWidth="1"/>
    <col min="8367" max="8367" width="5" style="58" customWidth="1"/>
    <col min="8368" max="8368" width="60.140625" style="58" customWidth="1"/>
    <col min="8369" max="8369" width="10.42578125" style="58" customWidth="1"/>
    <col min="8370" max="8370" width="9.85546875" style="58" customWidth="1"/>
    <col min="8371" max="8371" width="10.140625" style="58" customWidth="1"/>
    <col min="8372" max="8447" width="9.28515625" style="58"/>
    <col min="8448" max="8448" width="4.28515625" style="58" customWidth="1"/>
    <col min="8449" max="8449" width="65.5703125" style="58" customWidth="1"/>
    <col min="8450" max="8450" width="9.5703125" style="58" customWidth="1"/>
    <col min="8451" max="8452" width="10.140625" style="58" customWidth="1"/>
    <col min="8453" max="8453" width="19.28515625" style="58" customWidth="1"/>
    <col min="8454" max="8622" width="9.140625" style="58" customWidth="1"/>
    <col min="8623" max="8623" width="5" style="58" customWidth="1"/>
    <col min="8624" max="8624" width="60.140625" style="58" customWidth="1"/>
    <col min="8625" max="8625" width="10.42578125" style="58" customWidth="1"/>
    <col min="8626" max="8626" width="9.85546875" style="58" customWidth="1"/>
    <col min="8627" max="8627" width="10.140625" style="58" customWidth="1"/>
    <col min="8628" max="8703" width="9.28515625" style="58"/>
    <col min="8704" max="8704" width="4.28515625" style="58" customWidth="1"/>
    <col min="8705" max="8705" width="65.5703125" style="58" customWidth="1"/>
    <col min="8706" max="8706" width="9.5703125" style="58" customWidth="1"/>
    <col min="8707" max="8708" width="10.140625" style="58" customWidth="1"/>
    <col min="8709" max="8709" width="19.28515625" style="58" customWidth="1"/>
    <col min="8710" max="8878" width="9.140625" style="58" customWidth="1"/>
    <col min="8879" max="8879" width="5" style="58" customWidth="1"/>
    <col min="8880" max="8880" width="60.140625" style="58" customWidth="1"/>
    <col min="8881" max="8881" width="10.42578125" style="58" customWidth="1"/>
    <col min="8882" max="8882" width="9.85546875" style="58" customWidth="1"/>
    <col min="8883" max="8883" width="10.140625" style="58" customWidth="1"/>
    <col min="8884" max="8959" width="9.28515625" style="58"/>
    <col min="8960" max="8960" width="4.28515625" style="58" customWidth="1"/>
    <col min="8961" max="8961" width="65.5703125" style="58" customWidth="1"/>
    <col min="8962" max="8962" width="9.5703125" style="58" customWidth="1"/>
    <col min="8963" max="8964" width="10.140625" style="58" customWidth="1"/>
    <col min="8965" max="8965" width="19.28515625" style="58" customWidth="1"/>
    <col min="8966" max="9134" width="9.140625" style="58" customWidth="1"/>
    <col min="9135" max="9135" width="5" style="58" customWidth="1"/>
    <col min="9136" max="9136" width="60.140625" style="58" customWidth="1"/>
    <col min="9137" max="9137" width="10.42578125" style="58" customWidth="1"/>
    <col min="9138" max="9138" width="9.85546875" style="58" customWidth="1"/>
    <col min="9139" max="9139" width="10.140625" style="58" customWidth="1"/>
    <col min="9140" max="9215" width="9.28515625" style="58"/>
    <col min="9216" max="9216" width="4.28515625" style="58" customWidth="1"/>
    <col min="9217" max="9217" width="65.5703125" style="58" customWidth="1"/>
    <col min="9218" max="9218" width="9.5703125" style="58" customWidth="1"/>
    <col min="9219" max="9220" width="10.140625" style="58" customWidth="1"/>
    <col min="9221" max="9221" width="19.28515625" style="58" customWidth="1"/>
    <col min="9222" max="9390" width="9.140625" style="58" customWidth="1"/>
    <col min="9391" max="9391" width="5" style="58" customWidth="1"/>
    <col min="9392" max="9392" width="60.140625" style="58" customWidth="1"/>
    <col min="9393" max="9393" width="10.42578125" style="58" customWidth="1"/>
    <col min="9394" max="9394" width="9.85546875" style="58" customWidth="1"/>
    <col min="9395" max="9395" width="10.140625" style="58" customWidth="1"/>
    <col min="9396" max="9471" width="9.28515625" style="58"/>
    <col min="9472" max="9472" width="4.28515625" style="58" customWidth="1"/>
    <col min="9473" max="9473" width="65.5703125" style="58" customWidth="1"/>
    <col min="9474" max="9474" width="9.5703125" style="58" customWidth="1"/>
    <col min="9475" max="9476" width="10.140625" style="58" customWidth="1"/>
    <col min="9477" max="9477" width="19.28515625" style="58" customWidth="1"/>
    <col min="9478" max="9646" width="9.140625" style="58" customWidth="1"/>
    <col min="9647" max="9647" width="5" style="58" customWidth="1"/>
    <col min="9648" max="9648" width="60.140625" style="58" customWidth="1"/>
    <col min="9649" max="9649" width="10.42578125" style="58" customWidth="1"/>
    <col min="9650" max="9650" width="9.85546875" style="58" customWidth="1"/>
    <col min="9651" max="9651" width="10.140625" style="58" customWidth="1"/>
    <col min="9652" max="9727" width="9.28515625" style="58"/>
    <col min="9728" max="9728" width="4.28515625" style="58" customWidth="1"/>
    <col min="9729" max="9729" width="65.5703125" style="58" customWidth="1"/>
    <col min="9730" max="9730" width="9.5703125" style="58" customWidth="1"/>
    <col min="9731" max="9732" width="10.140625" style="58" customWidth="1"/>
    <col min="9733" max="9733" width="19.28515625" style="58" customWidth="1"/>
    <col min="9734" max="9902" width="9.140625" style="58" customWidth="1"/>
    <col min="9903" max="9903" width="5" style="58" customWidth="1"/>
    <col min="9904" max="9904" width="60.140625" style="58" customWidth="1"/>
    <col min="9905" max="9905" width="10.42578125" style="58" customWidth="1"/>
    <col min="9906" max="9906" width="9.85546875" style="58" customWidth="1"/>
    <col min="9907" max="9907" width="10.140625" style="58" customWidth="1"/>
    <col min="9908" max="9983" width="9.28515625" style="58"/>
    <col min="9984" max="9984" width="4.28515625" style="58" customWidth="1"/>
    <col min="9985" max="9985" width="65.5703125" style="58" customWidth="1"/>
    <col min="9986" max="9986" width="9.5703125" style="58" customWidth="1"/>
    <col min="9987" max="9988" width="10.140625" style="58" customWidth="1"/>
    <col min="9989" max="9989" width="19.28515625" style="58" customWidth="1"/>
    <col min="9990" max="10158" width="9.140625" style="58" customWidth="1"/>
    <col min="10159" max="10159" width="5" style="58" customWidth="1"/>
    <col min="10160" max="10160" width="60.140625" style="58" customWidth="1"/>
    <col min="10161" max="10161" width="10.42578125" style="58" customWidth="1"/>
    <col min="10162" max="10162" width="9.85546875" style="58" customWidth="1"/>
    <col min="10163" max="10163" width="10.140625" style="58" customWidth="1"/>
    <col min="10164" max="10239" width="9.28515625" style="58"/>
    <col min="10240" max="10240" width="4.28515625" style="58" customWidth="1"/>
    <col min="10241" max="10241" width="65.5703125" style="58" customWidth="1"/>
    <col min="10242" max="10242" width="9.5703125" style="58" customWidth="1"/>
    <col min="10243" max="10244" width="10.140625" style="58" customWidth="1"/>
    <col min="10245" max="10245" width="19.28515625" style="58" customWidth="1"/>
    <col min="10246" max="10414" width="9.140625" style="58" customWidth="1"/>
    <col min="10415" max="10415" width="5" style="58" customWidth="1"/>
    <col min="10416" max="10416" width="60.140625" style="58" customWidth="1"/>
    <col min="10417" max="10417" width="10.42578125" style="58" customWidth="1"/>
    <col min="10418" max="10418" width="9.85546875" style="58" customWidth="1"/>
    <col min="10419" max="10419" width="10.140625" style="58" customWidth="1"/>
    <col min="10420" max="10495" width="9.28515625" style="58"/>
    <col min="10496" max="10496" width="4.28515625" style="58" customWidth="1"/>
    <col min="10497" max="10497" width="65.5703125" style="58" customWidth="1"/>
    <col min="10498" max="10498" width="9.5703125" style="58" customWidth="1"/>
    <col min="10499" max="10500" width="10.140625" style="58" customWidth="1"/>
    <col min="10501" max="10501" width="19.28515625" style="58" customWidth="1"/>
    <col min="10502" max="10670" width="9.140625" style="58" customWidth="1"/>
    <col min="10671" max="10671" width="5" style="58" customWidth="1"/>
    <col min="10672" max="10672" width="60.140625" style="58" customWidth="1"/>
    <col min="10673" max="10673" width="10.42578125" style="58" customWidth="1"/>
    <col min="10674" max="10674" width="9.85546875" style="58" customWidth="1"/>
    <col min="10675" max="10675" width="10.140625" style="58" customWidth="1"/>
    <col min="10676" max="10751" width="9.28515625" style="58"/>
    <col min="10752" max="10752" width="4.28515625" style="58" customWidth="1"/>
    <col min="10753" max="10753" width="65.5703125" style="58" customWidth="1"/>
    <col min="10754" max="10754" width="9.5703125" style="58" customWidth="1"/>
    <col min="10755" max="10756" width="10.140625" style="58" customWidth="1"/>
    <col min="10757" max="10757" width="19.28515625" style="58" customWidth="1"/>
    <col min="10758" max="10926" width="9.140625" style="58" customWidth="1"/>
    <col min="10927" max="10927" width="5" style="58" customWidth="1"/>
    <col min="10928" max="10928" width="60.140625" style="58" customWidth="1"/>
    <col min="10929" max="10929" width="10.42578125" style="58" customWidth="1"/>
    <col min="10930" max="10930" width="9.85546875" style="58" customWidth="1"/>
    <col min="10931" max="10931" width="10.140625" style="58" customWidth="1"/>
    <col min="10932" max="11007" width="9.28515625" style="58"/>
    <col min="11008" max="11008" width="4.28515625" style="58" customWidth="1"/>
    <col min="11009" max="11009" width="65.5703125" style="58" customWidth="1"/>
    <col min="11010" max="11010" width="9.5703125" style="58" customWidth="1"/>
    <col min="11011" max="11012" width="10.140625" style="58" customWidth="1"/>
    <col min="11013" max="11013" width="19.28515625" style="58" customWidth="1"/>
    <col min="11014" max="11182" width="9.140625" style="58" customWidth="1"/>
    <col min="11183" max="11183" width="5" style="58" customWidth="1"/>
    <col min="11184" max="11184" width="60.140625" style="58" customWidth="1"/>
    <col min="11185" max="11185" width="10.42578125" style="58" customWidth="1"/>
    <col min="11186" max="11186" width="9.85546875" style="58" customWidth="1"/>
    <col min="11187" max="11187" width="10.140625" style="58" customWidth="1"/>
    <col min="11188" max="11263" width="9.28515625" style="58"/>
    <col min="11264" max="11264" width="4.28515625" style="58" customWidth="1"/>
    <col min="11265" max="11265" width="65.5703125" style="58" customWidth="1"/>
    <col min="11266" max="11266" width="9.5703125" style="58" customWidth="1"/>
    <col min="11267" max="11268" width="10.140625" style="58" customWidth="1"/>
    <col min="11269" max="11269" width="19.28515625" style="58" customWidth="1"/>
    <col min="11270" max="11438" width="9.140625" style="58" customWidth="1"/>
    <col min="11439" max="11439" width="5" style="58" customWidth="1"/>
    <col min="11440" max="11440" width="60.140625" style="58" customWidth="1"/>
    <col min="11441" max="11441" width="10.42578125" style="58" customWidth="1"/>
    <col min="11442" max="11442" width="9.85546875" style="58" customWidth="1"/>
    <col min="11443" max="11443" width="10.140625" style="58" customWidth="1"/>
    <col min="11444" max="11519" width="9.28515625" style="58"/>
    <col min="11520" max="11520" width="4.28515625" style="58" customWidth="1"/>
    <col min="11521" max="11521" width="65.5703125" style="58" customWidth="1"/>
    <col min="11522" max="11522" width="9.5703125" style="58" customWidth="1"/>
    <col min="11523" max="11524" width="10.140625" style="58" customWidth="1"/>
    <col min="11525" max="11525" width="19.28515625" style="58" customWidth="1"/>
    <col min="11526" max="11694" width="9.140625" style="58" customWidth="1"/>
    <col min="11695" max="11695" width="5" style="58" customWidth="1"/>
    <col min="11696" max="11696" width="60.140625" style="58" customWidth="1"/>
    <col min="11697" max="11697" width="10.42578125" style="58" customWidth="1"/>
    <col min="11698" max="11698" width="9.85546875" style="58" customWidth="1"/>
    <col min="11699" max="11699" width="10.140625" style="58" customWidth="1"/>
    <col min="11700" max="11775" width="9.28515625" style="58"/>
    <col min="11776" max="11776" width="4.28515625" style="58" customWidth="1"/>
    <col min="11777" max="11777" width="65.5703125" style="58" customWidth="1"/>
    <col min="11778" max="11778" width="9.5703125" style="58" customWidth="1"/>
    <col min="11779" max="11780" width="10.140625" style="58" customWidth="1"/>
    <col min="11781" max="11781" width="19.28515625" style="58" customWidth="1"/>
    <col min="11782" max="11950" width="9.140625" style="58" customWidth="1"/>
    <col min="11951" max="11951" width="5" style="58" customWidth="1"/>
    <col min="11952" max="11952" width="60.140625" style="58" customWidth="1"/>
    <col min="11953" max="11953" width="10.42578125" style="58" customWidth="1"/>
    <col min="11954" max="11954" width="9.85546875" style="58" customWidth="1"/>
    <col min="11955" max="11955" width="10.140625" style="58" customWidth="1"/>
    <col min="11956" max="12031" width="9.28515625" style="58"/>
    <col min="12032" max="12032" width="4.28515625" style="58" customWidth="1"/>
    <col min="12033" max="12033" width="65.5703125" style="58" customWidth="1"/>
    <col min="12034" max="12034" width="9.5703125" style="58" customWidth="1"/>
    <col min="12035" max="12036" width="10.140625" style="58" customWidth="1"/>
    <col min="12037" max="12037" width="19.28515625" style="58" customWidth="1"/>
    <col min="12038" max="12206" width="9.140625" style="58" customWidth="1"/>
    <col min="12207" max="12207" width="5" style="58" customWidth="1"/>
    <col min="12208" max="12208" width="60.140625" style="58" customWidth="1"/>
    <col min="12209" max="12209" width="10.42578125" style="58" customWidth="1"/>
    <col min="12210" max="12210" width="9.85546875" style="58" customWidth="1"/>
    <col min="12211" max="12211" width="10.140625" style="58" customWidth="1"/>
    <col min="12212" max="12287" width="9.28515625" style="58"/>
    <col min="12288" max="12288" width="4.28515625" style="58" customWidth="1"/>
    <col min="12289" max="12289" width="65.5703125" style="58" customWidth="1"/>
    <col min="12290" max="12290" width="9.5703125" style="58" customWidth="1"/>
    <col min="12291" max="12292" width="10.140625" style="58" customWidth="1"/>
    <col min="12293" max="12293" width="19.28515625" style="58" customWidth="1"/>
    <col min="12294" max="12462" width="9.140625" style="58" customWidth="1"/>
    <col min="12463" max="12463" width="5" style="58" customWidth="1"/>
    <col min="12464" max="12464" width="60.140625" style="58" customWidth="1"/>
    <col min="12465" max="12465" width="10.42578125" style="58" customWidth="1"/>
    <col min="12466" max="12466" width="9.85546875" style="58" customWidth="1"/>
    <col min="12467" max="12467" width="10.140625" style="58" customWidth="1"/>
    <col min="12468" max="12543" width="9.28515625" style="58"/>
    <col min="12544" max="12544" width="4.28515625" style="58" customWidth="1"/>
    <col min="12545" max="12545" width="65.5703125" style="58" customWidth="1"/>
    <col min="12546" max="12546" width="9.5703125" style="58" customWidth="1"/>
    <col min="12547" max="12548" width="10.140625" style="58" customWidth="1"/>
    <col min="12549" max="12549" width="19.28515625" style="58" customWidth="1"/>
    <col min="12550" max="12718" width="9.140625" style="58" customWidth="1"/>
    <col min="12719" max="12719" width="5" style="58" customWidth="1"/>
    <col min="12720" max="12720" width="60.140625" style="58" customWidth="1"/>
    <col min="12721" max="12721" width="10.42578125" style="58" customWidth="1"/>
    <col min="12722" max="12722" width="9.85546875" style="58" customWidth="1"/>
    <col min="12723" max="12723" width="10.140625" style="58" customWidth="1"/>
    <col min="12724" max="12799" width="9.28515625" style="58"/>
    <col min="12800" max="12800" width="4.28515625" style="58" customWidth="1"/>
    <col min="12801" max="12801" width="65.5703125" style="58" customWidth="1"/>
    <col min="12802" max="12802" width="9.5703125" style="58" customWidth="1"/>
    <col min="12803" max="12804" width="10.140625" style="58" customWidth="1"/>
    <col min="12805" max="12805" width="19.28515625" style="58" customWidth="1"/>
    <col min="12806" max="12974" width="9.140625" style="58" customWidth="1"/>
    <col min="12975" max="12975" width="5" style="58" customWidth="1"/>
    <col min="12976" max="12976" width="60.140625" style="58" customWidth="1"/>
    <col min="12977" max="12977" width="10.42578125" style="58" customWidth="1"/>
    <col min="12978" max="12978" width="9.85546875" style="58" customWidth="1"/>
    <col min="12979" max="12979" width="10.140625" style="58" customWidth="1"/>
    <col min="12980" max="13055" width="9.28515625" style="58"/>
    <col min="13056" max="13056" width="4.28515625" style="58" customWidth="1"/>
    <col min="13057" max="13057" width="65.5703125" style="58" customWidth="1"/>
    <col min="13058" max="13058" width="9.5703125" style="58" customWidth="1"/>
    <col min="13059" max="13060" width="10.140625" style="58" customWidth="1"/>
    <col min="13061" max="13061" width="19.28515625" style="58" customWidth="1"/>
    <col min="13062" max="13230" width="9.140625" style="58" customWidth="1"/>
    <col min="13231" max="13231" width="5" style="58" customWidth="1"/>
    <col min="13232" max="13232" width="60.140625" style="58" customWidth="1"/>
    <col min="13233" max="13233" width="10.42578125" style="58" customWidth="1"/>
    <col min="13234" max="13234" width="9.85546875" style="58" customWidth="1"/>
    <col min="13235" max="13235" width="10.140625" style="58" customWidth="1"/>
    <col min="13236" max="13311" width="9.28515625" style="58"/>
    <col min="13312" max="13312" width="4.28515625" style="58" customWidth="1"/>
    <col min="13313" max="13313" width="65.5703125" style="58" customWidth="1"/>
    <col min="13314" max="13314" width="9.5703125" style="58" customWidth="1"/>
    <col min="13315" max="13316" width="10.140625" style="58" customWidth="1"/>
    <col min="13317" max="13317" width="19.28515625" style="58" customWidth="1"/>
    <col min="13318" max="13486" width="9.140625" style="58" customWidth="1"/>
    <col min="13487" max="13487" width="5" style="58" customWidth="1"/>
    <col min="13488" max="13488" width="60.140625" style="58" customWidth="1"/>
    <col min="13489" max="13489" width="10.42578125" style="58" customWidth="1"/>
    <col min="13490" max="13490" width="9.85546875" style="58" customWidth="1"/>
    <col min="13491" max="13491" width="10.140625" style="58" customWidth="1"/>
    <col min="13492" max="13567" width="9.28515625" style="58"/>
    <col min="13568" max="13568" width="4.28515625" style="58" customWidth="1"/>
    <col min="13569" max="13569" width="65.5703125" style="58" customWidth="1"/>
    <col min="13570" max="13570" width="9.5703125" style="58" customWidth="1"/>
    <col min="13571" max="13572" width="10.140625" style="58" customWidth="1"/>
    <col min="13573" max="13573" width="19.28515625" style="58" customWidth="1"/>
    <col min="13574" max="13742" width="9.140625" style="58" customWidth="1"/>
    <col min="13743" max="13743" width="5" style="58" customWidth="1"/>
    <col min="13744" max="13744" width="60.140625" style="58" customWidth="1"/>
    <col min="13745" max="13745" width="10.42578125" style="58" customWidth="1"/>
    <col min="13746" max="13746" width="9.85546875" style="58" customWidth="1"/>
    <col min="13747" max="13747" width="10.140625" style="58" customWidth="1"/>
    <col min="13748" max="13823" width="9.28515625" style="58"/>
    <col min="13824" max="13824" width="4.28515625" style="58" customWidth="1"/>
    <col min="13825" max="13825" width="65.5703125" style="58" customWidth="1"/>
    <col min="13826" max="13826" width="9.5703125" style="58" customWidth="1"/>
    <col min="13827" max="13828" width="10.140625" style="58" customWidth="1"/>
    <col min="13829" max="13829" width="19.28515625" style="58" customWidth="1"/>
    <col min="13830" max="13998" width="9.140625" style="58" customWidth="1"/>
    <col min="13999" max="13999" width="5" style="58" customWidth="1"/>
    <col min="14000" max="14000" width="60.140625" style="58" customWidth="1"/>
    <col min="14001" max="14001" width="10.42578125" style="58" customWidth="1"/>
    <col min="14002" max="14002" width="9.85546875" style="58" customWidth="1"/>
    <col min="14003" max="14003" width="10.140625" style="58" customWidth="1"/>
    <col min="14004" max="14079" width="9.28515625" style="58"/>
    <col min="14080" max="14080" width="4.28515625" style="58" customWidth="1"/>
    <col min="14081" max="14081" width="65.5703125" style="58" customWidth="1"/>
    <col min="14082" max="14082" width="9.5703125" style="58" customWidth="1"/>
    <col min="14083" max="14084" width="10.140625" style="58" customWidth="1"/>
    <col min="14085" max="14085" width="19.28515625" style="58" customWidth="1"/>
    <col min="14086" max="14254" width="9.140625" style="58" customWidth="1"/>
    <col min="14255" max="14255" width="5" style="58" customWidth="1"/>
    <col min="14256" max="14256" width="60.140625" style="58" customWidth="1"/>
    <col min="14257" max="14257" width="10.42578125" style="58" customWidth="1"/>
    <col min="14258" max="14258" width="9.85546875" style="58" customWidth="1"/>
    <col min="14259" max="14259" width="10.140625" style="58" customWidth="1"/>
    <col min="14260" max="14335" width="9.28515625" style="58"/>
    <col min="14336" max="14336" width="4.28515625" style="58" customWidth="1"/>
    <col min="14337" max="14337" width="65.5703125" style="58" customWidth="1"/>
    <col min="14338" max="14338" width="9.5703125" style="58" customWidth="1"/>
    <col min="14339" max="14340" width="10.140625" style="58" customWidth="1"/>
    <col min="14341" max="14341" width="19.28515625" style="58" customWidth="1"/>
    <col min="14342" max="14510" width="9.140625" style="58" customWidth="1"/>
    <col min="14511" max="14511" width="5" style="58" customWidth="1"/>
    <col min="14512" max="14512" width="60.140625" style="58" customWidth="1"/>
    <col min="14513" max="14513" width="10.42578125" style="58" customWidth="1"/>
    <col min="14514" max="14514" width="9.85546875" style="58" customWidth="1"/>
    <col min="14515" max="14515" width="10.140625" style="58" customWidth="1"/>
    <col min="14516" max="14591" width="9.28515625" style="58"/>
    <col min="14592" max="14592" width="4.28515625" style="58" customWidth="1"/>
    <col min="14593" max="14593" width="65.5703125" style="58" customWidth="1"/>
    <col min="14594" max="14594" width="9.5703125" style="58" customWidth="1"/>
    <col min="14595" max="14596" width="10.140625" style="58" customWidth="1"/>
    <col min="14597" max="14597" width="19.28515625" style="58" customWidth="1"/>
    <col min="14598" max="14766" width="9.140625" style="58" customWidth="1"/>
    <col min="14767" max="14767" width="5" style="58" customWidth="1"/>
    <col min="14768" max="14768" width="60.140625" style="58" customWidth="1"/>
    <col min="14769" max="14769" width="10.42578125" style="58" customWidth="1"/>
    <col min="14770" max="14770" width="9.85546875" style="58" customWidth="1"/>
    <col min="14771" max="14771" width="10.140625" style="58" customWidth="1"/>
    <col min="14772" max="14847" width="9.28515625" style="58"/>
    <col min="14848" max="14848" width="4.28515625" style="58" customWidth="1"/>
    <col min="14849" max="14849" width="65.5703125" style="58" customWidth="1"/>
    <col min="14850" max="14850" width="9.5703125" style="58" customWidth="1"/>
    <col min="14851" max="14852" width="10.140625" style="58" customWidth="1"/>
    <col min="14853" max="14853" width="19.28515625" style="58" customWidth="1"/>
    <col min="14854" max="15022" width="9.140625" style="58" customWidth="1"/>
    <col min="15023" max="15023" width="5" style="58" customWidth="1"/>
    <col min="15024" max="15024" width="60.140625" style="58" customWidth="1"/>
    <col min="15025" max="15025" width="10.42578125" style="58" customWidth="1"/>
    <col min="15026" max="15026" width="9.85546875" style="58" customWidth="1"/>
    <col min="15027" max="15027" width="10.140625" style="58" customWidth="1"/>
    <col min="15028" max="15103" width="9.28515625" style="58"/>
    <col min="15104" max="15104" width="4.28515625" style="58" customWidth="1"/>
    <col min="15105" max="15105" width="65.5703125" style="58" customWidth="1"/>
    <col min="15106" max="15106" width="9.5703125" style="58" customWidth="1"/>
    <col min="15107" max="15108" width="10.140625" style="58" customWidth="1"/>
    <col min="15109" max="15109" width="19.28515625" style="58" customWidth="1"/>
    <col min="15110" max="15278" width="9.140625" style="58" customWidth="1"/>
    <col min="15279" max="15279" width="5" style="58" customWidth="1"/>
    <col min="15280" max="15280" width="60.140625" style="58" customWidth="1"/>
    <col min="15281" max="15281" width="10.42578125" style="58" customWidth="1"/>
    <col min="15282" max="15282" width="9.85546875" style="58" customWidth="1"/>
    <col min="15283" max="15283" width="10.140625" style="58" customWidth="1"/>
    <col min="15284" max="15359" width="9.28515625" style="58"/>
    <col min="15360" max="15360" width="4.28515625" style="58" customWidth="1"/>
    <col min="15361" max="15361" width="65.5703125" style="58" customWidth="1"/>
    <col min="15362" max="15362" width="9.5703125" style="58" customWidth="1"/>
    <col min="15363" max="15364" width="10.140625" style="58" customWidth="1"/>
    <col min="15365" max="15365" width="19.28515625" style="58" customWidth="1"/>
    <col min="15366" max="15534" width="9.140625" style="58" customWidth="1"/>
    <col min="15535" max="15535" width="5" style="58" customWidth="1"/>
    <col min="15536" max="15536" width="60.140625" style="58" customWidth="1"/>
    <col min="15537" max="15537" width="10.42578125" style="58" customWidth="1"/>
    <col min="15538" max="15538" width="9.85546875" style="58" customWidth="1"/>
    <col min="15539" max="15539" width="10.140625" style="58" customWidth="1"/>
    <col min="15540" max="15615" width="9.28515625" style="58"/>
    <col min="15616" max="15616" width="4.28515625" style="58" customWidth="1"/>
    <col min="15617" max="15617" width="65.5703125" style="58" customWidth="1"/>
    <col min="15618" max="15618" width="9.5703125" style="58" customWidth="1"/>
    <col min="15619" max="15620" width="10.140625" style="58" customWidth="1"/>
    <col min="15621" max="15621" width="19.28515625" style="58" customWidth="1"/>
    <col min="15622" max="15790" width="9.140625" style="58" customWidth="1"/>
    <col min="15791" max="15791" width="5" style="58" customWidth="1"/>
    <col min="15792" max="15792" width="60.140625" style="58" customWidth="1"/>
    <col min="15793" max="15793" width="10.42578125" style="58" customWidth="1"/>
    <col min="15794" max="15794" width="9.85546875" style="58" customWidth="1"/>
    <col min="15795" max="15795" width="10.140625" style="58" customWidth="1"/>
    <col min="15796" max="15871" width="9.28515625" style="58"/>
    <col min="15872" max="15872" width="4.28515625" style="58" customWidth="1"/>
    <col min="15873" max="15873" width="65.5703125" style="58" customWidth="1"/>
    <col min="15874" max="15874" width="9.5703125" style="58" customWidth="1"/>
    <col min="15875" max="15876" width="10.140625" style="58" customWidth="1"/>
    <col min="15877" max="15877" width="19.28515625" style="58" customWidth="1"/>
    <col min="15878" max="16046" width="9.140625" style="58" customWidth="1"/>
    <col min="16047" max="16047" width="5" style="58" customWidth="1"/>
    <col min="16048" max="16048" width="60.140625" style="58" customWidth="1"/>
    <col min="16049" max="16049" width="10.42578125" style="58" customWidth="1"/>
    <col min="16050" max="16050" width="9.85546875" style="58" customWidth="1"/>
    <col min="16051" max="16051" width="10.140625" style="58" customWidth="1"/>
    <col min="16052" max="16127" width="9.28515625" style="58"/>
    <col min="16128" max="16128" width="4.28515625" style="58" customWidth="1"/>
    <col min="16129" max="16129" width="65.5703125" style="58" customWidth="1"/>
    <col min="16130" max="16130" width="9.5703125" style="58" customWidth="1"/>
    <col min="16131" max="16132" width="10.140625" style="58" customWidth="1"/>
    <col min="16133" max="16133" width="19.28515625" style="58" customWidth="1"/>
    <col min="16134" max="16302" width="9.140625" style="58" customWidth="1"/>
    <col min="16303" max="16303" width="5" style="58" customWidth="1"/>
    <col min="16304" max="16304" width="60.140625" style="58" customWidth="1"/>
    <col min="16305" max="16305" width="10.42578125" style="58" customWidth="1"/>
    <col min="16306" max="16306" width="9.85546875" style="58" customWidth="1"/>
    <col min="16307" max="16307" width="10.140625" style="58" customWidth="1"/>
    <col min="16308" max="16384" width="9.28515625" style="58"/>
  </cols>
  <sheetData>
    <row r="1" spans="1:11" ht="18.75" hidden="1" customHeight="1" x14ac:dyDescent="0.25"/>
    <row r="2" spans="1:11" ht="18.75" customHeight="1" x14ac:dyDescent="0.2">
      <c r="C2" s="59"/>
      <c r="D2" s="59"/>
      <c r="E2" s="59"/>
      <c r="F2" s="60"/>
    </row>
    <row r="3" spans="1:11" ht="21" customHeight="1" x14ac:dyDescent="0.25">
      <c r="A3" s="146" t="s">
        <v>92</v>
      </c>
      <c r="B3" s="146"/>
      <c r="C3" s="146"/>
      <c r="D3" s="146"/>
      <c r="E3" s="146"/>
    </row>
    <row r="4" spans="1:11" s="57" customFormat="1" ht="13.5" customHeight="1" x14ac:dyDescent="0.25">
      <c r="A4" s="147"/>
      <c r="B4" s="147"/>
      <c r="C4" s="147"/>
      <c r="D4" s="147"/>
      <c r="E4" s="147"/>
      <c r="F4" s="4"/>
      <c r="G4" s="4"/>
    </row>
    <row r="5" spans="1:11" s="57" customFormat="1" ht="19.5" customHeight="1" x14ac:dyDescent="0.25">
      <c r="A5" s="61"/>
      <c r="B5" s="62"/>
      <c r="C5" s="145" t="s">
        <v>0</v>
      </c>
      <c r="D5" s="145"/>
      <c r="E5" s="145"/>
    </row>
    <row r="6" spans="1:11" s="63" customFormat="1" ht="19.5" customHeight="1" x14ac:dyDescent="0.25">
      <c r="A6" s="141" t="s">
        <v>1</v>
      </c>
      <c r="B6" s="143" t="s">
        <v>33</v>
      </c>
      <c r="C6" s="139" t="s">
        <v>88</v>
      </c>
      <c r="D6" s="139" t="s">
        <v>91</v>
      </c>
      <c r="E6" s="139" t="s">
        <v>31</v>
      </c>
    </row>
    <row r="7" spans="1:11" s="63" customFormat="1" ht="17.25" customHeight="1" x14ac:dyDescent="0.25">
      <c r="A7" s="142"/>
      <c r="B7" s="144"/>
      <c r="C7" s="140"/>
      <c r="D7" s="140"/>
      <c r="E7" s="140"/>
    </row>
    <row r="8" spans="1:11" s="63" customFormat="1" ht="52.5" customHeight="1" x14ac:dyDescent="0.25">
      <c r="A8" s="142"/>
      <c r="B8" s="144"/>
      <c r="C8" s="140"/>
      <c r="D8" s="140"/>
      <c r="E8" s="148"/>
    </row>
    <row r="9" spans="1:11" s="63" customFormat="1" ht="25.5" customHeight="1" x14ac:dyDescent="0.25">
      <c r="A9" s="64"/>
      <c r="B9" s="88" t="s">
        <v>34</v>
      </c>
      <c r="C9" s="89">
        <v>758976.03</v>
      </c>
      <c r="D9" s="89">
        <f>+D10+D44</f>
        <v>98258.2</v>
      </c>
      <c r="E9" s="106">
        <f>+D9/C9*100%</f>
        <v>0.12946153253351098</v>
      </c>
      <c r="G9" s="65"/>
      <c r="H9" s="65"/>
    </row>
    <row r="10" spans="1:11" s="63" customFormat="1" ht="21" customHeight="1" x14ac:dyDescent="0.25">
      <c r="A10" s="66" t="s">
        <v>5</v>
      </c>
      <c r="B10" s="78" t="s">
        <v>35</v>
      </c>
      <c r="C10" s="79">
        <v>665919.03</v>
      </c>
      <c r="D10" s="79">
        <f>+D11+D17</f>
        <v>80355.199999999997</v>
      </c>
      <c r="E10" s="107">
        <f t="shared" ref="E10:E44" si="0">+D10/C10*100%</f>
        <v>0.12066812387085558</v>
      </c>
      <c r="G10" s="65"/>
    </row>
    <row r="11" spans="1:11" s="63" customFormat="1" ht="23.25" customHeight="1" x14ac:dyDescent="0.25">
      <c r="A11" s="66" t="s">
        <v>9</v>
      </c>
      <c r="B11" s="90" t="s">
        <v>36</v>
      </c>
      <c r="C11" s="79">
        <v>43101</v>
      </c>
      <c r="D11" s="79">
        <f>+D12+D14</f>
        <v>9747</v>
      </c>
      <c r="E11" s="107">
        <f t="shared" si="0"/>
        <v>0.22614324493631238</v>
      </c>
      <c r="H11" s="102">
        <v>49459</v>
      </c>
    </row>
    <row r="12" spans="1:11" s="63" customFormat="1" ht="20.25" customHeight="1" x14ac:dyDescent="0.25">
      <c r="A12" s="67">
        <v>1</v>
      </c>
      <c r="B12" s="90" t="s">
        <v>37</v>
      </c>
      <c r="C12" s="79">
        <v>27021</v>
      </c>
      <c r="D12" s="79">
        <v>9747</v>
      </c>
      <c r="E12" s="107">
        <f t="shared" si="0"/>
        <v>0.36071944043521703</v>
      </c>
      <c r="H12" s="102">
        <f>+C9-H11</f>
        <v>709517.03</v>
      </c>
    </row>
    <row r="13" spans="1:11" s="57" customFormat="1" ht="18.75" hidden="1" customHeight="1" x14ac:dyDescent="0.25">
      <c r="A13" s="68" t="s">
        <v>13</v>
      </c>
      <c r="B13" s="91" t="s">
        <v>38</v>
      </c>
      <c r="C13" s="92">
        <v>26247</v>
      </c>
      <c r="D13" s="92"/>
      <c r="E13" s="107">
        <f t="shared" si="0"/>
        <v>0</v>
      </c>
      <c r="H13" s="103"/>
    </row>
    <row r="14" spans="1:11" s="63" customFormat="1" ht="23.25" customHeight="1" x14ac:dyDescent="0.25">
      <c r="A14" s="67">
        <v>2</v>
      </c>
      <c r="B14" s="90" t="s">
        <v>39</v>
      </c>
      <c r="C14" s="79">
        <v>16080</v>
      </c>
      <c r="D14" s="79"/>
      <c r="E14" s="107">
        <f t="shared" si="0"/>
        <v>0</v>
      </c>
      <c r="H14" s="102"/>
    </row>
    <row r="15" spans="1:11" s="70" customFormat="1" ht="20.25" customHeight="1" x14ac:dyDescent="0.25">
      <c r="A15" s="69" t="s">
        <v>40</v>
      </c>
      <c r="B15" s="93" t="s">
        <v>41</v>
      </c>
      <c r="C15" s="94">
        <v>12580</v>
      </c>
      <c r="D15" s="94"/>
      <c r="E15" s="107">
        <f t="shared" si="0"/>
        <v>0</v>
      </c>
      <c r="H15" s="104"/>
    </row>
    <row r="16" spans="1:11" s="70" customFormat="1" ht="60" customHeight="1" x14ac:dyDescent="0.25">
      <c r="A16" s="69" t="s">
        <v>42</v>
      </c>
      <c r="B16" s="95" t="str">
        <f>+'[1]05 Chi tiet Dvi 2022'!B17</f>
        <v>Đo đạc bổ sung bản đồ, cấp giấy chứng nhận quyền sử dụng đất, xây dựng cơ sở dữ liệu đất đai; lập kế hoạch sử dụng đất; Thống kê, kiểm kê đất đai. Đo đạc và cắm mốc phạm vi thu hổi đất xây dựng trung tâm Thị trấn huyện Phong Thổ; Lập điều chỉnh QHSD đất kì đầu và Kế hoạch sử dụng đất năm đầu của điều chỉnh quy hoạch sử dụng đất huyện Phong Thổ</v>
      </c>
      <c r="C16" s="94">
        <v>3500</v>
      </c>
      <c r="D16" s="94"/>
      <c r="E16" s="107">
        <f t="shared" si="0"/>
        <v>0</v>
      </c>
      <c r="H16" s="104">
        <f>270-12</f>
        <v>258</v>
      </c>
      <c r="K16" s="70">
        <v>145</v>
      </c>
    </row>
    <row r="17" spans="1:13" s="63" customFormat="1" ht="20.25" customHeight="1" x14ac:dyDescent="0.25">
      <c r="A17" s="66" t="s">
        <v>27</v>
      </c>
      <c r="B17" s="90" t="s">
        <v>43</v>
      </c>
      <c r="C17" s="79">
        <v>622818.03</v>
      </c>
      <c r="D17" s="79">
        <f>+D18+D26+D29+D30+D31+D32+D33+D37+D40+D41+D43</f>
        <v>70608.2</v>
      </c>
      <c r="E17" s="107">
        <f t="shared" si="0"/>
        <v>0.11336890809021696</v>
      </c>
      <c r="H17" s="102">
        <f>+H16-208</f>
        <v>50</v>
      </c>
      <c r="K17" s="102">
        <v>190</v>
      </c>
    </row>
    <row r="18" spans="1:13" s="63" customFormat="1" ht="21" customHeight="1" x14ac:dyDescent="0.25">
      <c r="A18" s="66" t="s">
        <v>44</v>
      </c>
      <c r="B18" s="78" t="s">
        <v>45</v>
      </c>
      <c r="C18" s="79">
        <v>74274</v>
      </c>
      <c r="D18" s="79">
        <f>+D19+D20+D21+D22+D23+D24+D25</f>
        <v>460</v>
      </c>
      <c r="E18" s="110">
        <f>+D18/C18*100%</f>
        <v>6.1932843256051915E-3</v>
      </c>
      <c r="H18" s="102">
        <f>+H17*288</f>
        <v>14400</v>
      </c>
      <c r="K18" s="63">
        <v>150</v>
      </c>
    </row>
    <row r="19" spans="1:13" s="72" customFormat="1" ht="19.5" customHeight="1" x14ac:dyDescent="0.25">
      <c r="A19" s="71" t="s">
        <v>46</v>
      </c>
      <c r="B19" s="74" t="str">
        <f>+'[1]05 Chi tiet Dvi 2022'!B20</f>
        <v>Sự nghiệp nông nghiệp, lâm nghiệp</v>
      </c>
      <c r="C19" s="92">
        <v>11122</v>
      </c>
      <c r="D19" s="92"/>
      <c r="E19" s="109">
        <f t="shared" si="0"/>
        <v>0</v>
      </c>
      <c r="H19" s="105"/>
      <c r="K19" s="72">
        <v>2149</v>
      </c>
    </row>
    <row r="20" spans="1:13" s="72" customFormat="1" ht="18.75" customHeight="1" x14ac:dyDescent="0.25">
      <c r="A20" s="71" t="s">
        <v>47</v>
      </c>
      <c r="B20" s="74" t="str">
        <f>+'[1]05 Chi tiet Dvi 2022'!B32</f>
        <v>Sự nghiệp giao thông</v>
      </c>
      <c r="C20" s="92">
        <v>5000</v>
      </c>
      <c r="D20" s="92"/>
      <c r="E20" s="109">
        <f t="shared" si="0"/>
        <v>0</v>
      </c>
      <c r="K20" s="72">
        <v>646</v>
      </c>
    </row>
    <row r="21" spans="1:13" s="72" customFormat="1" ht="21" customHeight="1" x14ac:dyDescent="0.25">
      <c r="A21" s="71" t="s">
        <v>48</v>
      </c>
      <c r="B21" s="74" t="str">
        <f>+'[1]05 Chi tiet Dvi 2022'!B34</f>
        <v>Sự nghiệp thủy lợi</v>
      </c>
      <c r="C21" s="92">
        <v>5000</v>
      </c>
      <c r="D21" s="92"/>
      <c r="E21" s="109">
        <f t="shared" si="0"/>
        <v>0</v>
      </c>
      <c r="K21" s="72">
        <v>882</v>
      </c>
    </row>
    <row r="22" spans="1:13" s="72" customFormat="1" ht="20.25" customHeight="1" x14ac:dyDescent="0.25">
      <c r="A22" s="71" t="s">
        <v>49</v>
      </c>
      <c r="B22" s="74" t="str">
        <f>+'[1]05 Chi tiet Dvi 2022'!B36</f>
        <v>Sự nghiệp kinh tế khác</v>
      </c>
      <c r="C22" s="92">
        <v>9329</v>
      </c>
      <c r="D22" s="92">
        <v>460</v>
      </c>
      <c r="E22" s="109">
        <f t="shared" si="0"/>
        <v>4.9308607567799333E-2</v>
      </c>
      <c r="K22" s="72">
        <v>408</v>
      </c>
    </row>
    <row r="23" spans="1:13" s="72" customFormat="1" ht="20.25" customHeight="1" x14ac:dyDescent="0.25">
      <c r="A23" s="71" t="s">
        <v>50</v>
      </c>
      <c r="B23" s="74" t="str">
        <f>+'[1]05 Chi tiet Dvi 2022'!B83</f>
        <v>Nguồn hỗ trợ có mục tiêu</v>
      </c>
      <c r="C23" s="92">
        <v>19537</v>
      </c>
      <c r="D23" s="92"/>
      <c r="E23" s="109">
        <f t="shared" si="0"/>
        <v>0</v>
      </c>
      <c r="K23" s="72">
        <v>90</v>
      </c>
      <c r="M23" s="72">
        <f>4660-90</f>
        <v>4570</v>
      </c>
    </row>
    <row r="24" spans="1:13" s="72" customFormat="1" ht="20.25" customHeight="1" x14ac:dyDescent="0.25">
      <c r="A24" s="71" t="s">
        <v>51</v>
      </c>
      <c r="B24" s="73" t="str">
        <f>+'[1]05 Chi tiet Dvi 2022'!B221</f>
        <v xml:space="preserve">Kinh phí thực hiện các Đề án, Nghị quyết của tỉnh </v>
      </c>
      <c r="C24" s="92">
        <v>19586</v>
      </c>
      <c r="D24" s="92"/>
      <c r="E24" s="109">
        <f t="shared" si="0"/>
        <v>0</v>
      </c>
      <c r="M24" s="72">
        <v>90</v>
      </c>
    </row>
    <row r="25" spans="1:13" s="72" customFormat="1" ht="18.75" customHeight="1" x14ac:dyDescent="0.25">
      <c r="A25" s="71" t="s">
        <v>52</v>
      </c>
      <c r="B25" s="96" t="str">
        <f>+'[1]05 Chi tiet Dvi 2022'!B241</f>
        <v>Bổ sung kinh phí sự nghiệp môi trường</v>
      </c>
      <c r="C25" s="92">
        <v>4700</v>
      </c>
      <c r="D25" s="92"/>
      <c r="E25" s="109">
        <f t="shared" si="0"/>
        <v>0</v>
      </c>
    </row>
    <row r="26" spans="1:13" s="63" customFormat="1" ht="18.75" customHeight="1" x14ac:dyDescent="0.25">
      <c r="A26" s="66" t="s">
        <v>53</v>
      </c>
      <c r="B26" s="78" t="s">
        <v>54</v>
      </c>
      <c r="C26" s="79">
        <v>381267.03</v>
      </c>
      <c r="D26" s="79">
        <f>+D27+D28</f>
        <v>43861</v>
      </c>
      <c r="E26" s="107">
        <f t="shared" si="0"/>
        <v>0.1150401071920643</v>
      </c>
    </row>
    <row r="27" spans="1:13" s="72" customFormat="1" ht="18.75" customHeight="1" x14ac:dyDescent="0.25">
      <c r="A27" s="71" t="s">
        <v>40</v>
      </c>
      <c r="B27" s="74" t="s">
        <v>55</v>
      </c>
      <c r="C27" s="92">
        <v>372759.03</v>
      </c>
      <c r="D27" s="92">
        <f>43861-D28</f>
        <v>43576</v>
      </c>
      <c r="E27" s="109">
        <f t="shared" si="0"/>
        <v>0.11690125923978287</v>
      </c>
    </row>
    <row r="28" spans="1:13" s="72" customFormat="1" ht="19.5" customHeight="1" x14ac:dyDescent="0.25">
      <c r="A28" s="71" t="s">
        <v>42</v>
      </c>
      <c r="B28" s="74" t="s">
        <v>56</v>
      </c>
      <c r="C28" s="92">
        <v>8508</v>
      </c>
      <c r="D28" s="92">
        <v>285</v>
      </c>
      <c r="E28" s="109">
        <f t="shared" si="0"/>
        <v>3.3497884344146689E-2</v>
      </c>
    </row>
    <row r="29" spans="1:13" s="63" customFormat="1" ht="18.75" customHeight="1" x14ac:dyDescent="0.25">
      <c r="A29" s="66" t="s">
        <v>57</v>
      </c>
      <c r="B29" s="78" t="s">
        <v>58</v>
      </c>
      <c r="C29" s="79">
        <v>3361</v>
      </c>
      <c r="D29" s="79">
        <v>250</v>
      </c>
      <c r="E29" s="107">
        <f t="shared" si="0"/>
        <v>7.4382624218982452E-2</v>
      </c>
    </row>
    <row r="30" spans="1:13" s="63" customFormat="1" ht="17.25" customHeight="1" x14ac:dyDescent="0.25">
      <c r="A30" s="66" t="s">
        <v>59</v>
      </c>
      <c r="B30" s="78" t="s">
        <v>60</v>
      </c>
      <c r="C30" s="79">
        <v>946</v>
      </c>
      <c r="D30" s="79">
        <v>60</v>
      </c>
      <c r="E30" s="107">
        <f t="shared" si="0"/>
        <v>6.3424947145877375E-2</v>
      </c>
    </row>
    <row r="31" spans="1:13" s="63" customFormat="1" ht="19.5" customHeight="1" x14ac:dyDescent="0.25">
      <c r="A31" s="66" t="s">
        <v>61</v>
      </c>
      <c r="B31" s="78" t="s">
        <v>62</v>
      </c>
      <c r="C31" s="79">
        <v>3447</v>
      </c>
      <c r="D31" s="79">
        <v>343</v>
      </c>
      <c r="E31" s="107">
        <f t="shared" si="0"/>
        <v>9.9506817522483318E-2</v>
      </c>
    </row>
    <row r="32" spans="1:13" s="63" customFormat="1" ht="22.5" customHeight="1" x14ac:dyDescent="0.25">
      <c r="A32" s="66" t="s">
        <v>63</v>
      </c>
      <c r="B32" s="78" t="s">
        <v>64</v>
      </c>
      <c r="C32" s="79">
        <v>15634</v>
      </c>
      <c r="D32" s="79">
        <v>3485</v>
      </c>
      <c r="E32" s="107">
        <f t="shared" si="0"/>
        <v>0.22291160291671996</v>
      </c>
    </row>
    <row r="33" spans="1:8" s="63" customFormat="1" ht="18.75" customHeight="1" x14ac:dyDescent="0.25">
      <c r="A33" s="66" t="s">
        <v>65</v>
      </c>
      <c r="B33" s="78" t="s">
        <v>66</v>
      </c>
      <c r="C33" s="79">
        <v>112014</v>
      </c>
      <c r="D33" s="79">
        <v>16006</v>
      </c>
      <c r="E33" s="107">
        <f t="shared" si="0"/>
        <v>0.14289285267912941</v>
      </c>
    </row>
    <row r="34" spans="1:8" s="115" customFormat="1" ht="19.5" hidden="1" customHeight="1" x14ac:dyDescent="0.25">
      <c r="A34" s="111" t="s">
        <v>67</v>
      </c>
      <c r="B34" s="112" t="s">
        <v>68</v>
      </c>
      <c r="C34" s="113">
        <v>67365</v>
      </c>
      <c r="D34" s="113">
        <f>+C34/12</f>
        <v>5613.75</v>
      </c>
      <c r="E34" s="114">
        <f t="shared" si="0"/>
        <v>8.3333333333333329E-2</v>
      </c>
    </row>
    <row r="35" spans="1:8" s="115" customFormat="1" ht="18.75" hidden="1" customHeight="1" x14ac:dyDescent="0.25">
      <c r="A35" s="111" t="s">
        <v>69</v>
      </c>
      <c r="B35" s="112" t="str">
        <f>+'[1]05 Chi tiet Dvi 2022'!B464</f>
        <v>Ngân sách Đảng</v>
      </c>
      <c r="C35" s="113">
        <v>20759</v>
      </c>
      <c r="D35" s="113">
        <f>+C35/12</f>
        <v>1729.9166666666667</v>
      </c>
      <c r="E35" s="114">
        <f t="shared" si="0"/>
        <v>8.3333333333333343E-2</v>
      </c>
    </row>
    <row r="36" spans="1:8" s="115" customFormat="1" ht="18.75" hidden="1" customHeight="1" x14ac:dyDescent="0.25">
      <c r="A36" s="111" t="s">
        <v>70</v>
      </c>
      <c r="B36" s="112" t="str">
        <f>+'[1]05 Chi tiet Dvi 2022'!B500</f>
        <v>Đoàn thể</v>
      </c>
      <c r="C36" s="113">
        <v>23890</v>
      </c>
      <c r="D36" s="113">
        <f>+C36/12</f>
        <v>1990.8333333333333</v>
      </c>
      <c r="E36" s="114">
        <f t="shared" si="0"/>
        <v>8.3333333333333329E-2</v>
      </c>
    </row>
    <row r="37" spans="1:8" s="63" customFormat="1" ht="17.25" customHeight="1" x14ac:dyDescent="0.25">
      <c r="A37" s="66" t="s">
        <v>71</v>
      </c>
      <c r="B37" s="78" t="s">
        <v>72</v>
      </c>
      <c r="C37" s="79">
        <v>15438</v>
      </c>
      <c r="D37" s="79">
        <f>+D38+D39</f>
        <v>3140</v>
      </c>
      <c r="E37" s="107">
        <f t="shared" si="0"/>
        <v>0.20339422204948829</v>
      </c>
    </row>
    <row r="38" spans="1:8" s="72" customFormat="1" ht="15" customHeight="1" x14ac:dyDescent="0.2">
      <c r="A38" s="75" t="s">
        <v>73</v>
      </c>
      <c r="B38" s="98" t="s">
        <v>74</v>
      </c>
      <c r="C38" s="97">
        <v>2483</v>
      </c>
      <c r="D38" s="97">
        <v>640</v>
      </c>
      <c r="E38" s="109">
        <f t="shared" si="0"/>
        <v>0.2577527184857028</v>
      </c>
    </row>
    <row r="39" spans="1:8" s="72" customFormat="1" ht="21.75" customHeight="1" x14ac:dyDescent="0.25">
      <c r="A39" s="71" t="s">
        <v>75</v>
      </c>
      <c r="B39" s="74" t="s">
        <v>76</v>
      </c>
      <c r="C39" s="97">
        <v>12955</v>
      </c>
      <c r="D39" s="97">
        <v>2500</v>
      </c>
      <c r="E39" s="109">
        <f t="shared" si="0"/>
        <v>0.19297568506368198</v>
      </c>
    </row>
    <row r="40" spans="1:8" s="63" customFormat="1" ht="19.5" customHeight="1" x14ac:dyDescent="0.25">
      <c r="A40" s="66" t="s">
        <v>77</v>
      </c>
      <c r="B40" s="78" t="s">
        <v>78</v>
      </c>
      <c r="C40" s="79">
        <v>3840</v>
      </c>
      <c r="D40" s="79">
        <v>1370</v>
      </c>
      <c r="E40" s="107">
        <f t="shared" si="0"/>
        <v>0.35677083333333331</v>
      </c>
    </row>
    <row r="41" spans="1:8" s="63" customFormat="1" ht="43.5" customHeight="1" x14ac:dyDescent="0.25">
      <c r="A41" s="66" t="s">
        <v>79</v>
      </c>
      <c r="B41" s="99" t="s">
        <v>80</v>
      </c>
      <c r="C41" s="79">
        <v>393</v>
      </c>
      <c r="D41" s="79"/>
      <c r="E41" s="107">
        <f t="shared" si="0"/>
        <v>0</v>
      </c>
    </row>
    <row r="42" spans="1:8" s="77" customFormat="1" ht="21.75" hidden="1" customHeight="1" x14ac:dyDescent="0.25">
      <c r="A42" s="76" t="s">
        <v>81</v>
      </c>
      <c r="B42" s="100" t="s">
        <v>82</v>
      </c>
      <c r="C42" s="101">
        <v>0</v>
      </c>
      <c r="D42" s="101"/>
      <c r="E42" s="107" t="e">
        <f t="shared" si="0"/>
        <v>#DIV/0!</v>
      </c>
    </row>
    <row r="43" spans="1:8" s="63" customFormat="1" ht="21" customHeight="1" x14ac:dyDescent="0.25">
      <c r="A43" s="66" t="s">
        <v>81</v>
      </c>
      <c r="B43" s="78" t="s">
        <v>83</v>
      </c>
      <c r="C43" s="79">
        <v>12204</v>
      </c>
      <c r="D43" s="79">
        <f>610.2+495+51+477</f>
        <v>1633.2</v>
      </c>
      <c r="E43" s="107">
        <f t="shared" si="0"/>
        <v>0.13382497541789579</v>
      </c>
      <c r="H43" s="63">
        <v>12204</v>
      </c>
    </row>
    <row r="44" spans="1:8" s="63" customFormat="1" ht="22.5" customHeight="1" x14ac:dyDescent="0.25">
      <c r="A44" s="80" t="s">
        <v>6</v>
      </c>
      <c r="B44" s="81" t="str">
        <f>+'[1]05 Chi tiet Dvi 2022'!B589</f>
        <v>CHI BỔ SUNG CHO NGÂN SÁCH CẤP DƯỚI</v>
      </c>
      <c r="C44" s="82">
        <v>93057</v>
      </c>
      <c r="D44" s="82">
        <v>17903</v>
      </c>
      <c r="E44" s="108">
        <f t="shared" si="0"/>
        <v>0.19238746144835961</v>
      </c>
      <c r="H44" s="65">
        <f>+H43-C43</f>
        <v>0</v>
      </c>
    </row>
    <row r="45" spans="1:8" s="57" customFormat="1" ht="21.75" hidden="1" customHeight="1" x14ac:dyDescent="0.25">
      <c r="A45" s="83" t="s">
        <v>84</v>
      </c>
      <c r="B45" s="84" t="s">
        <v>85</v>
      </c>
      <c r="C45" s="85"/>
      <c r="D45" s="87"/>
      <c r="E45" s="87"/>
    </row>
    <row r="46" spans="1:8" s="57" customFormat="1" ht="21" customHeight="1" x14ac:dyDescent="0.25">
      <c r="A46" s="149"/>
      <c r="B46" s="149"/>
      <c r="C46" s="149"/>
      <c r="D46" s="149"/>
      <c r="E46" s="149"/>
    </row>
    <row r="47" spans="1:8" s="57" customFormat="1" ht="30.75" customHeight="1" x14ac:dyDescent="0.25">
      <c r="A47" s="136" t="s">
        <v>86</v>
      </c>
      <c r="B47" s="136"/>
      <c r="C47" s="136"/>
      <c r="D47" s="136"/>
      <c r="E47" s="136"/>
    </row>
    <row r="48" spans="1:8" x14ac:dyDescent="0.2">
      <c r="A48" s="137" t="s">
        <v>87</v>
      </c>
      <c r="B48" s="138"/>
      <c r="C48" s="138"/>
      <c r="D48" s="86"/>
      <c r="E48" s="86"/>
    </row>
  </sheetData>
  <mergeCells count="11">
    <mergeCell ref="C5:E5"/>
    <mergeCell ref="A3:E3"/>
    <mergeCell ref="A4:E4"/>
    <mergeCell ref="E6:E8"/>
    <mergeCell ref="A46:E46"/>
    <mergeCell ref="A47:E47"/>
    <mergeCell ref="A48:C48"/>
    <mergeCell ref="C6:C8"/>
    <mergeCell ref="D6:D8"/>
    <mergeCell ref="A6:A8"/>
    <mergeCell ref="B6:B8"/>
  </mergeCells>
  <pageMargins left="0.55000000000000004" right="0.19685039370078741" top="0.43307086614173229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Thu</vt:lpstr>
      <vt:lpstr>Chi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2022-02-23T07:59:01Z</dcterms:modified>
</cp:coreProperties>
</file>