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235" windowHeight="8835" activeTab="0"/>
  </bookViews>
  <sheets>
    <sheet name="Nam 202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<sst xmlns="http://schemas.openxmlformats.org/spreadsheetml/2006/main" count="93" uniqueCount="68">
  <si>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STT</t>
  </si>
  <si>
    <t>A</t>
  </si>
  <si>
    <t>B</t>
  </si>
  <si>
    <t>C</t>
  </si>
  <si>
    <t>II</t>
  </si>
  <si>
    <t>m3</t>
  </si>
  <si>
    <t>1000/v</t>
  </si>
  <si>
    <t>m2</t>
  </si>
  <si>
    <t>con</t>
  </si>
  <si>
    <t>kg</t>
  </si>
  <si>
    <t>Trang in</t>
  </si>
  <si>
    <t>1000/Tr</t>
  </si>
  <si>
    <t>1000m3</t>
  </si>
  <si>
    <t>1000kw</t>
  </si>
  <si>
    <t>I</t>
  </si>
  <si>
    <t>Các chỉ tiêu</t>
  </si>
  <si>
    <t>ĐVT</t>
  </si>
  <si>
    <t>Thu gom rác</t>
  </si>
  <si>
    <t>Gạch xây dựng (gạch nung)</t>
  </si>
  <si>
    <t>Tổng GTSX (giá HH)</t>
  </si>
  <si>
    <t>Tr.đ</t>
  </si>
  <si>
    <t>Phân theo thành phần kinh tế</t>
  </si>
  <si>
    <t>1. Công nghiệp QD</t>
  </si>
  <si>
    <t>Trung ương</t>
  </si>
  <si>
    <t>Địa phương</t>
  </si>
  <si>
    <t>2. CN ngoài QD</t>
  </si>
  <si>
    <t>3. CN có vốn ĐTNN</t>
  </si>
  <si>
    <t>Phân theo ngành CN</t>
  </si>
  <si>
    <t>CN khai thác mỏ</t>
  </si>
  <si>
    <t>CN chế biến</t>
  </si>
  <si>
    <t>CN điện</t>
  </si>
  <si>
    <t>Cung cấp nước và thu gom rác</t>
  </si>
  <si>
    <t>Một số sản phẩm chủ yếu</t>
  </si>
  <si>
    <t>Đá xây dựng</t>
  </si>
  <si>
    <t>Cát xây dựng</t>
  </si>
  <si>
    <t>Gỗ đồ mộc</t>
  </si>
  <si>
    <t>Gỗ xẻ</t>
  </si>
  <si>
    <t>Rượu địa phương</t>
  </si>
  <si>
    <t>Lít</t>
  </si>
  <si>
    <t>Sản xuất vải khổ hẹp</t>
  </si>
  <si>
    <t>Mổ lợn</t>
  </si>
  <si>
    <t>Xay sát gạo</t>
  </si>
  <si>
    <t>Tấn</t>
  </si>
  <si>
    <t>Đậu phụ</t>
  </si>
  <si>
    <t>Chế bến giò chả</t>
  </si>
  <si>
    <t>Sản phẩm may mặc</t>
  </si>
  <si>
    <t>Cái</t>
  </si>
  <si>
    <t>Điện phát ra của nhà máy thủy điện Nậm Lụng</t>
  </si>
  <si>
    <t>Điện phát ra của nhà máy thủy điện Nậm Cát</t>
  </si>
  <si>
    <t>Cung cấp nước, thu gom rác</t>
  </si>
  <si>
    <t>Nước máy SX</t>
  </si>
  <si>
    <t>Điện phát ra của nhà máy thủy điện Nậm Na 1</t>
  </si>
  <si>
    <t>T/H tháng trước tháng báo cáo</t>
  </si>
  <si>
    <t>Lũy kế từ đầu năm đến hết tháng trước tháng báo cáo</t>
  </si>
  <si>
    <t>Ước thực hiện tháng báo cáo</t>
  </si>
  <si>
    <t>Tháng cùng kỳ năm trước</t>
  </si>
  <si>
    <t>So sánh %</t>
  </si>
  <si>
    <t>Khối lượng</t>
  </si>
  <si>
    <t>Đơn giá</t>
  </si>
  <si>
    <t>Thành tiền</t>
  </si>
  <si>
    <t>5=3/1*100</t>
  </si>
  <si>
    <t>6=3/4*100</t>
  </si>
  <si>
    <t>MỘT SỐ CHỈ TIÊU GIÁ TRỊ SẢN XUẤT CÔNG NGHIỆP THÁNG 02</t>
  </si>
  <si>
    <t>Kèm theo báo cáo số:      /BC-KTHT ngày      tháng 02 năm 2022 của phòng Kinh tế và Hạ tầng huyện Phong Thổ</t>
  </si>
  <si>
    <t>Đơn Vị Tính: TrĐ</t>
  </si>
  <si>
    <t>Gạch (không nung)</t>
  </si>
  <si>
    <t>Mổ trâu, bò</t>
  </si>
  <si>
    <t>Điện phát ra của nhà máy thủy điện Nậm Pạc 2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</si>
</sst>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0.0"/>
    <numFmt numFmtId="176" formatCode="0.00000"/>
    <numFmt numFmtId="177" formatCode="0.0000"/>
    <numFmt numFmtId="178" formatCode="_(* #,##0_);_(* \(#,##0\);_(* &quot;-&quot;?_);_(@_)"/>
    <numFmt numFmtId="179" formatCode="_(* #,##0.00_);_(* \(#,##0.00\);_(* &quot;-&quot;?_);_(@_)"/>
    <numFmt numFmtId="180" formatCode="_(* #,##0.0_);_(* \(#,##0.0\);_(* &quot;-&quot;?_);_(@_)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2" fontId="2" fillId="0" borderId="10" xfId="41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/>
    </xf>
    <xf numFmtId="9" fontId="2" fillId="0" borderId="10" xfId="58" applyFont="1" applyBorder="1" applyAlignment="1">
      <alignment/>
    </xf>
    <xf numFmtId="9" fontId="4" fillId="0" borderId="0" xfId="58" applyFont="1" applyAlignment="1">
      <alignment/>
    </xf>
    <xf numFmtId="0" fontId="6" fillId="0" borderId="10" xfId="0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41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0" borderId="10" xfId="41" applyNumberFormat="1" applyFont="1" applyBorder="1" applyAlignment="1">
      <alignment/>
    </xf>
    <xf numFmtId="178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41" applyNumberFormat="1" applyFont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73" fontId="2" fillId="0" borderId="10" xfId="41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2" fontId="2" fillId="0" borderId="14" xfId="41" applyNumberFormat="1" applyFont="1" applyBorder="1" applyAlignment="1">
      <alignment/>
    </xf>
    <xf numFmtId="9" fontId="2" fillId="0" borderId="14" xfId="58" applyFont="1" applyBorder="1" applyAlignment="1">
      <alignment/>
    </xf>
    <xf numFmtId="172" fontId="4" fillId="0" borderId="0" xfId="41" applyNumberFormat="1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4">
      <selection activeCell="N28" sqref="N28:P31"/>
    </sheetView>
  </sheetViews>
  <sheetFormatPr defaultColWidth="9.140625" defaultRowHeight="12.75"/>
  <cols>
    <col min="1" max="1" width="4.7109375" style="3" customWidth="1"/>
    <col min="2" max="2" width="28.140625" style="2" customWidth="1"/>
    <col min="3" max="3" width="8.00390625" style="3" customWidth="1"/>
    <col min="4" max="4" width="7.421875" style="5" customWidth="1"/>
    <col min="5" max="5" width="15.28125" style="5" customWidth="1"/>
    <col min="6" max="6" width="15.8515625" style="2" customWidth="1"/>
    <col min="7" max="7" width="7.421875" style="2" customWidth="1"/>
    <col min="8" max="8" width="11.57421875" style="2" hidden="1" customWidth="1"/>
    <col min="9" max="9" width="15.00390625" style="2" customWidth="1"/>
    <col min="10" max="10" width="6.8515625" style="2" customWidth="1"/>
    <col min="11" max="11" width="14.28125" style="5" customWidth="1"/>
    <col min="12" max="13" width="10.140625" style="2" customWidth="1"/>
    <col min="14" max="14" width="12.00390625" style="2" customWidth="1"/>
    <col min="15" max="15" width="13.7109375" style="2" customWidth="1"/>
    <col min="16" max="16" width="15.28125" style="2" customWidth="1"/>
    <col min="17" max="16384" width="9.140625" style="2" customWidth="1"/>
  </cols>
  <sheetData>
    <row r="1" spans="1:13" ht="15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 customHeight="1">
      <c r="A2" s="41" t="s">
        <v>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3:13" ht="15" customHeight="1">
      <c r="C3" s="42" t="s">
        <v>64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63" customHeight="1">
      <c r="A4" s="4" t="s">
        <v>0</v>
      </c>
      <c r="B4" s="4" t="s">
        <v>15</v>
      </c>
      <c r="C4" s="4" t="s">
        <v>16</v>
      </c>
      <c r="D4" s="43" t="s">
        <v>52</v>
      </c>
      <c r="E4" s="44"/>
      <c r="F4" s="4" t="s">
        <v>53</v>
      </c>
      <c r="G4" s="43" t="s">
        <v>54</v>
      </c>
      <c r="H4" s="45"/>
      <c r="I4" s="44"/>
      <c r="J4" s="43" t="s">
        <v>55</v>
      </c>
      <c r="K4" s="44"/>
      <c r="L4" s="46" t="s">
        <v>56</v>
      </c>
      <c r="M4" s="47"/>
    </row>
    <row r="5" spans="1:13" ht="34.5" customHeight="1">
      <c r="A5" s="7"/>
      <c r="B5" s="7"/>
      <c r="C5" s="7"/>
      <c r="D5" s="8" t="s">
        <v>57</v>
      </c>
      <c r="E5" s="8" t="s">
        <v>59</v>
      </c>
      <c r="F5" s="7"/>
      <c r="G5" s="8" t="s">
        <v>57</v>
      </c>
      <c r="H5" s="8" t="s">
        <v>58</v>
      </c>
      <c r="I5" s="8" t="s">
        <v>59</v>
      </c>
      <c r="J5" s="8" t="s">
        <v>57</v>
      </c>
      <c r="K5" s="8" t="s">
        <v>59</v>
      </c>
      <c r="L5" s="7"/>
      <c r="M5" s="7"/>
    </row>
    <row r="6" spans="1:13" ht="12.75" customHeight="1">
      <c r="A6" s="9" t="s">
        <v>1</v>
      </c>
      <c r="B6" s="9" t="s">
        <v>2</v>
      </c>
      <c r="C6" s="9" t="s">
        <v>3</v>
      </c>
      <c r="D6" s="35">
        <v>1</v>
      </c>
      <c r="E6" s="36"/>
      <c r="F6" s="9">
        <v>2</v>
      </c>
      <c r="G6" s="37">
        <v>3</v>
      </c>
      <c r="H6" s="38"/>
      <c r="I6" s="39"/>
      <c r="J6" s="35">
        <v>4</v>
      </c>
      <c r="K6" s="36"/>
      <c r="L6" s="9" t="s">
        <v>60</v>
      </c>
      <c r="M6" s="9" t="s">
        <v>61</v>
      </c>
    </row>
    <row r="7" spans="1:15" ht="15.75" customHeight="1">
      <c r="A7" s="10" t="s">
        <v>14</v>
      </c>
      <c r="B7" s="11" t="s">
        <v>19</v>
      </c>
      <c r="C7" s="12" t="s">
        <v>20</v>
      </c>
      <c r="D7" s="13"/>
      <c r="E7" s="14">
        <f>E11+E12</f>
        <v>22732030000</v>
      </c>
      <c r="F7" s="14">
        <f>F11+F12</f>
        <v>22732030000</v>
      </c>
      <c r="G7" s="14"/>
      <c r="H7" s="14"/>
      <c r="I7" s="14">
        <f>I11+I12</f>
        <v>20969102000</v>
      </c>
      <c r="J7" s="14"/>
      <c r="K7" s="14">
        <f>K11+K12</f>
        <v>12939655000</v>
      </c>
      <c r="L7" s="15">
        <f>I7/E7</f>
        <v>0.9224474013099578</v>
      </c>
      <c r="M7" s="15">
        <f>I7/K7</f>
        <v>1.620530222791875</v>
      </c>
      <c r="N7" s="6"/>
      <c r="O7" s="16"/>
    </row>
    <row r="8" spans="1:14" ht="14.25" customHeight="1">
      <c r="A8" s="10">
        <v>1</v>
      </c>
      <c r="B8" s="17" t="s">
        <v>21</v>
      </c>
      <c r="C8" s="12"/>
      <c r="D8" s="18"/>
      <c r="E8" s="18"/>
      <c r="F8" s="18"/>
      <c r="G8" s="18"/>
      <c r="H8" s="18"/>
      <c r="I8" s="18"/>
      <c r="J8" s="18"/>
      <c r="K8" s="18"/>
      <c r="L8" s="15"/>
      <c r="M8" s="15"/>
      <c r="N8" s="6"/>
    </row>
    <row r="9" spans="1:14" ht="12.75" customHeight="1">
      <c r="A9" s="12"/>
      <c r="B9" s="19" t="s">
        <v>22</v>
      </c>
      <c r="C9" s="12" t="s">
        <v>20</v>
      </c>
      <c r="D9" s="18"/>
      <c r="E9" s="18"/>
      <c r="F9" s="18"/>
      <c r="G9" s="18"/>
      <c r="H9" s="18"/>
      <c r="I9" s="18"/>
      <c r="J9" s="18"/>
      <c r="K9" s="18"/>
      <c r="L9" s="15"/>
      <c r="M9" s="15"/>
      <c r="N9" s="6"/>
    </row>
    <row r="10" spans="1:14" ht="12.75" customHeight="1">
      <c r="A10" s="12"/>
      <c r="B10" s="19" t="s">
        <v>23</v>
      </c>
      <c r="C10" s="12" t="s">
        <v>20</v>
      </c>
      <c r="D10" s="18"/>
      <c r="E10" s="18"/>
      <c r="F10" s="18"/>
      <c r="G10" s="18"/>
      <c r="H10" s="18"/>
      <c r="I10" s="18"/>
      <c r="J10" s="18"/>
      <c r="K10" s="18"/>
      <c r="L10" s="15"/>
      <c r="M10" s="15"/>
      <c r="N10" s="6"/>
    </row>
    <row r="11" spans="1:14" ht="12.75" customHeight="1">
      <c r="A11" s="12"/>
      <c r="B11" s="19" t="s">
        <v>24</v>
      </c>
      <c r="C11" s="12" t="s">
        <v>20</v>
      </c>
      <c r="D11" s="20"/>
      <c r="E11" s="18">
        <f>E18</f>
        <v>610000000</v>
      </c>
      <c r="F11" s="18">
        <f>F18</f>
        <v>610000000</v>
      </c>
      <c r="G11" s="18"/>
      <c r="H11" s="18"/>
      <c r="I11" s="18">
        <f>I18</f>
        <v>483400000</v>
      </c>
      <c r="J11" s="18"/>
      <c r="K11" s="18">
        <f>K18</f>
        <v>534000000</v>
      </c>
      <c r="L11" s="15">
        <f>I11/E11</f>
        <v>0.7924590163934426</v>
      </c>
      <c r="M11" s="15">
        <f>I11/K11</f>
        <v>0.9052434456928838</v>
      </c>
      <c r="N11" s="6"/>
    </row>
    <row r="12" spans="1:14" ht="12.75" customHeight="1">
      <c r="A12" s="12"/>
      <c r="B12" s="19" t="s">
        <v>25</v>
      </c>
      <c r="C12" s="12" t="s">
        <v>20</v>
      </c>
      <c r="D12" s="20"/>
      <c r="E12" s="18">
        <f>E16+E17</f>
        <v>22122030000</v>
      </c>
      <c r="F12" s="18">
        <f>F16+F17</f>
        <v>22122030000</v>
      </c>
      <c r="G12" s="18"/>
      <c r="H12" s="18"/>
      <c r="I12" s="18">
        <f>I16+I17</f>
        <v>20485702000</v>
      </c>
      <c r="J12" s="18"/>
      <c r="K12" s="18">
        <f>K16+K17</f>
        <v>12405655000</v>
      </c>
      <c r="L12" s="15">
        <f>I12/E12</f>
        <v>0.9260317430181588</v>
      </c>
      <c r="M12" s="15">
        <f>I12/K12</f>
        <v>1.6513196602678375</v>
      </c>
      <c r="N12" s="6"/>
    </row>
    <row r="13" spans="1:14" ht="12.75" customHeight="1">
      <c r="A13" s="12"/>
      <c r="B13" s="19" t="s">
        <v>26</v>
      </c>
      <c r="C13" s="12" t="s">
        <v>20</v>
      </c>
      <c r="D13" s="20"/>
      <c r="E13" s="18"/>
      <c r="F13" s="18"/>
      <c r="G13" s="18"/>
      <c r="H13" s="18"/>
      <c r="I13" s="18"/>
      <c r="J13" s="18"/>
      <c r="K13" s="18"/>
      <c r="L13" s="15"/>
      <c r="M13" s="15"/>
      <c r="N13" s="6"/>
    </row>
    <row r="14" spans="1:14" ht="15">
      <c r="A14" s="10">
        <v>2</v>
      </c>
      <c r="B14" s="17" t="s">
        <v>27</v>
      </c>
      <c r="C14" s="12"/>
      <c r="D14" s="20"/>
      <c r="E14" s="18"/>
      <c r="F14" s="18"/>
      <c r="G14" s="18"/>
      <c r="H14" s="18"/>
      <c r="I14" s="18"/>
      <c r="J14" s="18"/>
      <c r="K14" s="18"/>
      <c r="L14" s="15"/>
      <c r="M14" s="15"/>
      <c r="N14" s="6"/>
    </row>
    <row r="15" spans="1:14" ht="15">
      <c r="A15" s="12"/>
      <c r="B15" s="19" t="s">
        <v>28</v>
      </c>
      <c r="C15" s="12" t="s">
        <v>20</v>
      </c>
      <c r="D15" s="20"/>
      <c r="E15" s="18"/>
      <c r="F15" s="18"/>
      <c r="G15" s="18"/>
      <c r="H15" s="18"/>
      <c r="I15" s="18"/>
      <c r="J15" s="18"/>
      <c r="K15" s="18"/>
      <c r="L15" s="15"/>
      <c r="M15" s="15"/>
      <c r="N15" s="6"/>
    </row>
    <row r="16" spans="1:14" ht="15">
      <c r="A16" s="12"/>
      <c r="B16" s="19" t="s">
        <v>29</v>
      </c>
      <c r="C16" s="12" t="s">
        <v>20</v>
      </c>
      <c r="D16" s="20"/>
      <c r="E16" s="20">
        <f>SUM(E21:E35)</f>
        <v>7038480000</v>
      </c>
      <c r="F16" s="20">
        <v>7038480000</v>
      </c>
      <c r="G16" s="20"/>
      <c r="H16" s="20"/>
      <c r="I16" s="20">
        <f>SUM(I21:I35)</f>
        <v>3038572000</v>
      </c>
      <c r="J16" s="20"/>
      <c r="K16" s="20">
        <f>SUM(K21:K35)</f>
        <v>6518980000</v>
      </c>
      <c r="L16" s="15">
        <f>I16/E16</f>
        <v>0.43170855070981234</v>
      </c>
      <c r="M16" s="15">
        <f>I16/K16</f>
        <v>0.46611156960137934</v>
      </c>
      <c r="N16" s="6"/>
    </row>
    <row r="17" spans="1:14" ht="15">
      <c r="A17" s="12"/>
      <c r="B17" s="19" t="s">
        <v>30</v>
      </c>
      <c r="C17" s="12" t="s">
        <v>20</v>
      </c>
      <c r="D17" s="20"/>
      <c r="E17" s="20">
        <f>+E37+E38+E39</f>
        <v>15083550000</v>
      </c>
      <c r="F17" s="20">
        <v>15083550000</v>
      </c>
      <c r="G17" s="20"/>
      <c r="H17" s="20"/>
      <c r="I17" s="20">
        <f>+I37+I38+I39+I40</f>
        <v>17447130000</v>
      </c>
      <c r="J17" s="20"/>
      <c r="K17" s="20">
        <f>+K37+K38+K39</f>
        <v>5886675000</v>
      </c>
      <c r="L17" s="15">
        <f>I17/E17</f>
        <v>1.1566991855365614</v>
      </c>
      <c r="M17" s="15">
        <f>I17/K17</f>
        <v>2.963834422657952</v>
      </c>
      <c r="N17" s="6"/>
    </row>
    <row r="18" spans="1:14" ht="15">
      <c r="A18" s="12"/>
      <c r="B18" s="19" t="s">
        <v>31</v>
      </c>
      <c r="C18" s="12" t="s">
        <v>20</v>
      </c>
      <c r="D18" s="20"/>
      <c r="E18" s="20">
        <f>+E42+E43</f>
        <v>610000000</v>
      </c>
      <c r="F18" s="20">
        <v>610000000</v>
      </c>
      <c r="G18" s="20"/>
      <c r="H18" s="20"/>
      <c r="I18" s="20">
        <f>+I42+I43</f>
        <v>483400000</v>
      </c>
      <c r="J18" s="20"/>
      <c r="K18" s="20">
        <f>+K42+K43</f>
        <v>534000000</v>
      </c>
      <c r="L18" s="15">
        <f>I18/E18</f>
        <v>0.7924590163934426</v>
      </c>
      <c r="M18" s="15">
        <f>I18/K18</f>
        <v>0.9052434456928838</v>
      </c>
      <c r="N18" s="6"/>
    </row>
    <row r="19" spans="1:14" ht="15">
      <c r="A19" s="10" t="s">
        <v>4</v>
      </c>
      <c r="B19" s="17" t="s">
        <v>32</v>
      </c>
      <c r="C19" s="12"/>
      <c r="D19" s="21"/>
      <c r="E19" s="21"/>
      <c r="F19" s="20"/>
      <c r="G19" s="20"/>
      <c r="H19" s="20"/>
      <c r="I19" s="20"/>
      <c r="J19" s="20"/>
      <c r="K19" s="18"/>
      <c r="L19" s="15"/>
      <c r="M19" s="15"/>
      <c r="N19" s="6"/>
    </row>
    <row r="20" spans="1:14" ht="15">
      <c r="A20" s="10">
        <v>1</v>
      </c>
      <c r="B20" s="17" t="s">
        <v>29</v>
      </c>
      <c r="C20" s="12"/>
      <c r="D20" s="22"/>
      <c r="E20" s="22"/>
      <c r="F20" s="22"/>
      <c r="G20" s="23"/>
      <c r="H20" s="23"/>
      <c r="I20" s="22"/>
      <c r="J20" s="22"/>
      <c r="K20" s="22"/>
      <c r="L20" s="15"/>
      <c r="M20" s="15"/>
      <c r="N20" s="24"/>
    </row>
    <row r="21" spans="1:15" ht="15">
      <c r="A21" s="12"/>
      <c r="B21" s="19" t="s">
        <v>33</v>
      </c>
      <c r="C21" s="12" t="s">
        <v>5</v>
      </c>
      <c r="D21" s="20">
        <v>9000</v>
      </c>
      <c r="E21" s="20">
        <v>1620000000</v>
      </c>
      <c r="F21" s="20">
        <v>9000</v>
      </c>
      <c r="G21" s="20">
        <v>200</v>
      </c>
      <c r="H21" s="20">
        <v>180000</v>
      </c>
      <c r="I21" s="20">
        <f>H21*G21</f>
        <v>36000000</v>
      </c>
      <c r="J21" s="20">
        <v>100</v>
      </c>
      <c r="K21" s="20">
        <v>18000000</v>
      </c>
      <c r="L21" s="15">
        <f>I21/E21</f>
        <v>0.022222222222222223</v>
      </c>
      <c r="M21" s="15">
        <f>I21/K21</f>
        <v>2</v>
      </c>
      <c r="N21" s="6"/>
      <c r="O21" s="25"/>
    </row>
    <row r="22" spans="1:18" ht="15">
      <c r="A22" s="12"/>
      <c r="B22" s="19" t="s">
        <v>34</v>
      </c>
      <c r="C22" s="12" t="s">
        <v>5</v>
      </c>
      <c r="D22" s="20">
        <v>2000</v>
      </c>
      <c r="E22" s="20">
        <v>340000000</v>
      </c>
      <c r="F22" s="20">
        <v>2000</v>
      </c>
      <c r="G22" s="20">
        <v>100</v>
      </c>
      <c r="H22" s="20">
        <v>170000</v>
      </c>
      <c r="I22" s="20">
        <f aca="true" t="shared" si="0" ref="I22:I40">H22*G22</f>
        <v>17000000</v>
      </c>
      <c r="J22" s="20"/>
      <c r="K22" s="20">
        <v>0</v>
      </c>
      <c r="L22" s="15"/>
      <c r="M22" s="15"/>
      <c r="N22" s="6"/>
      <c r="O22" s="25"/>
      <c r="P22" s="26"/>
      <c r="R22" s="26"/>
    </row>
    <row r="23" spans="1:15" ht="15">
      <c r="A23" s="12"/>
      <c r="B23" s="19" t="s">
        <v>18</v>
      </c>
      <c r="C23" s="12" t="s">
        <v>6</v>
      </c>
      <c r="D23" s="20">
        <v>500</v>
      </c>
      <c r="E23" s="20">
        <v>525000000</v>
      </c>
      <c r="F23" s="20">
        <v>500</v>
      </c>
      <c r="G23" s="20">
        <v>100</v>
      </c>
      <c r="H23" s="20">
        <v>1050000</v>
      </c>
      <c r="I23" s="20">
        <f t="shared" si="0"/>
        <v>105000000</v>
      </c>
      <c r="J23" s="20">
        <v>20</v>
      </c>
      <c r="K23" s="20">
        <v>28000000</v>
      </c>
      <c r="L23" s="15">
        <f>I23/E23</f>
        <v>0.2</v>
      </c>
      <c r="M23" s="15">
        <f>I23/K23</f>
        <v>3.75</v>
      </c>
      <c r="N23" s="6"/>
      <c r="O23" s="25"/>
    </row>
    <row r="24" spans="1:16" ht="15">
      <c r="A24" s="12"/>
      <c r="B24" s="19" t="s">
        <v>65</v>
      </c>
      <c r="C24" s="12" t="s">
        <v>6</v>
      </c>
      <c r="D24" s="20">
        <v>400</v>
      </c>
      <c r="E24" s="20">
        <v>605000000</v>
      </c>
      <c r="F24" s="20">
        <v>400</v>
      </c>
      <c r="G24" s="20">
        <v>100</v>
      </c>
      <c r="H24" s="20"/>
      <c r="I24" s="20">
        <v>142500000</v>
      </c>
      <c r="J24" s="20">
        <v>20</v>
      </c>
      <c r="K24" s="20">
        <v>28500000</v>
      </c>
      <c r="L24" s="15">
        <f>I24/E24</f>
        <v>0.23553719008264462</v>
      </c>
      <c r="M24" s="15">
        <f>I24/K24</f>
        <v>5</v>
      </c>
      <c r="N24" s="6"/>
      <c r="O24" s="25"/>
      <c r="P24" s="6"/>
    </row>
    <row r="25" spans="1:16" ht="15" hidden="1">
      <c r="A25" s="12"/>
      <c r="B25" s="19" t="s">
        <v>35</v>
      </c>
      <c r="C25" s="12" t="s">
        <v>5</v>
      </c>
      <c r="D25" s="20"/>
      <c r="E25" s="20"/>
      <c r="F25" s="20"/>
      <c r="G25" s="27"/>
      <c r="H25" s="19"/>
      <c r="I25" s="20">
        <f t="shared" si="0"/>
        <v>0</v>
      </c>
      <c r="J25" s="27"/>
      <c r="K25" s="20">
        <v>0</v>
      </c>
      <c r="L25" s="15"/>
      <c r="M25" s="15"/>
      <c r="N25" s="6"/>
      <c r="O25" s="25"/>
      <c r="P25" s="6"/>
    </row>
    <row r="26" spans="1:15" ht="15" hidden="1">
      <c r="A26" s="12"/>
      <c r="B26" s="19" t="s">
        <v>36</v>
      </c>
      <c r="C26" s="12" t="s">
        <v>5</v>
      </c>
      <c r="D26" s="20"/>
      <c r="E26" s="20"/>
      <c r="F26" s="20"/>
      <c r="G26" s="27"/>
      <c r="H26" s="20">
        <v>400000</v>
      </c>
      <c r="I26" s="20">
        <f t="shared" si="0"/>
        <v>0</v>
      </c>
      <c r="J26" s="27"/>
      <c r="K26" s="20">
        <v>0</v>
      </c>
      <c r="L26" s="15"/>
      <c r="M26" s="15"/>
      <c r="N26" s="6"/>
      <c r="O26" s="25"/>
    </row>
    <row r="27" spans="1:15" ht="15">
      <c r="A27" s="12"/>
      <c r="B27" s="19" t="s">
        <v>37</v>
      </c>
      <c r="C27" s="12" t="s">
        <v>38</v>
      </c>
      <c r="D27" s="1">
        <v>2500</v>
      </c>
      <c r="E27" s="20">
        <v>50000000</v>
      </c>
      <c r="F27" s="20">
        <v>2500</v>
      </c>
      <c r="G27" s="27">
        <v>3000</v>
      </c>
      <c r="H27" s="1">
        <v>20000</v>
      </c>
      <c r="I27" s="20">
        <f t="shared" si="0"/>
        <v>60000000</v>
      </c>
      <c r="J27" s="27">
        <v>3000</v>
      </c>
      <c r="K27" s="20">
        <v>60000000</v>
      </c>
      <c r="L27" s="15">
        <f aca="true" t="shared" si="1" ref="L27:L35">I27/E27</f>
        <v>1.2</v>
      </c>
      <c r="M27" s="15">
        <f aca="true" t="shared" si="2" ref="M27:M35">I27/K27</f>
        <v>1</v>
      </c>
      <c r="N27" s="6"/>
      <c r="O27" s="25"/>
    </row>
    <row r="28" spans="1:15" ht="15">
      <c r="A28" s="12"/>
      <c r="B28" s="19" t="s">
        <v>39</v>
      </c>
      <c r="C28" s="12" t="s">
        <v>7</v>
      </c>
      <c r="D28" s="1">
        <v>1280</v>
      </c>
      <c r="E28" s="20">
        <v>20480000</v>
      </c>
      <c r="F28" s="20">
        <v>1280</v>
      </c>
      <c r="G28" s="27">
        <v>192</v>
      </c>
      <c r="H28" s="20">
        <v>16000</v>
      </c>
      <c r="I28" s="20">
        <f t="shared" si="0"/>
        <v>3072000</v>
      </c>
      <c r="J28" s="27">
        <v>1280</v>
      </c>
      <c r="K28" s="20">
        <v>20480000</v>
      </c>
      <c r="L28" s="15">
        <f t="shared" si="1"/>
        <v>0.15</v>
      </c>
      <c r="M28" s="15">
        <f t="shared" si="2"/>
        <v>0.15</v>
      </c>
      <c r="N28" s="6"/>
      <c r="O28" s="25"/>
    </row>
    <row r="29" spans="1:16" ht="15">
      <c r="A29" s="12"/>
      <c r="B29" s="19" t="s">
        <v>66</v>
      </c>
      <c r="C29" s="12" t="s">
        <v>8</v>
      </c>
      <c r="D29" s="1">
        <v>10</v>
      </c>
      <c r="E29" s="20">
        <v>200000000</v>
      </c>
      <c r="F29" s="20">
        <v>10</v>
      </c>
      <c r="G29" s="27">
        <v>4</v>
      </c>
      <c r="H29" s="20">
        <v>20000000</v>
      </c>
      <c r="I29" s="20">
        <f t="shared" si="0"/>
        <v>80000000</v>
      </c>
      <c r="J29" s="27">
        <v>15</v>
      </c>
      <c r="K29" s="20">
        <v>300000000</v>
      </c>
      <c r="L29" s="15">
        <f t="shared" si="1"/>
        <v>0.4</v>
      </c>
      <c r="M29" s="15">
        <f t="shared" si="2"/>
        <v>0.26666666666666666</v>
      </c>
      <c r="N29" s="6"/>
      <c r="O29" s="25"/>
      <c r="P29" s="26"/>
    </row>
    <row r="30" spans="1:16" ht="15">
      <c r="A30" s="12"/>
      <c r="B30" s="19" t="s">
        <v>40</v>
      </c>
      <c r="C30" s="12" t="s">
        <v>8</v>
      </c>
      <c r="D30" s="1">
        <v>900</v>
      </c>
      <c r="E30" s="20">
        <v>3442500000</v>
      </c>
      <c r="F30" s="20">
        <v>900</v>
      </c>
      <c r="G30" s="27">
        <v>500</v>
      </c>
      <c r="H30" s="20">
        <v>5015000</v>
      </c>
      <c r="I30" s="20">
        <f t="shared" si="0"/>
        <v>2507500000</v>
      </c>
      <c r="J30" s="27">
        <v>800</v>
      </c>
      <c r="K30" s="20">
        <v>5780000000</v>
      </c>
      <c r="L30" s="15">
        <f t="shared" si="1"/>
        <v>0.7283950617283951</v>
      </c>
      <c r="M30" s="15">
        <f t="shared" si="2"/>
        <v>0.4338235294117647</v>
      </c>
      <c r="N30" s="6"/>
      <c r="O30" s="25"/>
      <c r="P30" s="26"/>
    </row>
    <row r="31" spans="1:16" ht="15">
      <c r="A31" s="12"/>
      <c r="B31" s="19" t="s">
        <v>41</v>
      </c>
      <c r="C31" s="12" t="s">
        <v>42</v>
      </c>
      <c r="D31" s="1">
        <v>10</v>
      </c>
      <c r="E31" s="20">
        <v>1000000</v>
      </c>
      <c r="F31" s="20">
        <v>10</v>
      </c>
      <c r="G31" s="27">
        <v>5</v>
      </c>
      <c r="H31" s="20">
        <v>100000</v>
      </c>
      <c r="I31" s="20">
        <f t="shared" si="0"/>
        <v>500000</v>
      </c>
      <c r="J31" s="27">
        <v>5</v>
      </c>
      <c r="K31" s="20">
        <v>500000</v>
      </c>
      <c r="L31" s="15">
        <f t="shared" si="1"/>
        <v>0.5</v>
      </c>
      <c r="M31" s="15">
        <f t="shared" si="2"/>
        <v>1</v>
      </c>
      <c r="N31" s="6"/>
      <c r="O31" s="25"/>
      <c r="P31" s="25"/>
    </row>
    <row r="32" spans="1:15" ht="15">
      <c r="A32" s="12"/>
      <c r="B32" s="19" t="s">
        <v>43</v>
      </c>
      <c r="C32" s="12" t="s">
        <v>42</v>
      </c>
      <c r="D32" s="1">
        <v>8</v>
      </c>
      <c r="E32" s="20">
        <v>120000000</v>
      </c>
      <c r="F32" s="20">
        <v>8</v>
      </c>
      <c r="G32" s="27">
        <v>4</v>
      </c>
      <c r="H32" s="20">
        <v>15000000</v>
      </c>
      <c r="I32" s="20">
        <f t="shared" si="0"/>
        <v>60000000</v>
      </c>
      <c r="J32" s="27">
        <v>4</v>
      </c>
      <c r="K32" s="20">
        <v>60000000</v>
      </c>
      <c r="L32" s="15">
        <f t="shared" si="1"/>
        <v>0.5</v>
      </c>
      <c r="M32" s="15">
        <f t="shared" si="2"/>
        <v>1</v>
      </c>
      <c r="N32" s="6"/>
      <c r="O32" s="25"/>
    </row>
    <row r="33" spans="1:15" ht="15">
      <c r="A33" s="12"/>
      <c r="B33" s="19" t="s">
        <v>44</v>
      </c>
      <c r="C33" s="12" t="s">
        <v>9</v>
      </c>
      <c r="D33" s="1">
        <v>400</v>
      </c>
      <c r="E33" s="20">
        <v>68000000</v>
      </c>
      <c r="F33" s="20">
        <v>400</v>
      </c>
      <c r="G33" s="27">
        <v>100</v>
      </c>
      <c r="H33" s="20">
        <v>170000</v>
      </c>
      <c r="I33" s="20">
        <f t="shared" si="0"/>
        <v>17000000</v>
      </c>
      <c r="J33" s="27">
        <v>900</v>
      </c>
      <c r="K33" s="20">
        <v>153000000</v>
      </c>
      <c r="L33" s="15">
        <f t="shared" si="1"/>
        <v>0.25</v>
      </c>
      <c r="M33" s="15">
        <f t="shared" si="2"/>
        <v>0.1111111111111111</v>
      </c>
      <c r="N33" s="6"/>
      <c r="O33" s="25"/>
    </row>
    <row r="34" spans="1:15" ht="15">
      <c r="A34" s="12"/>
      <c r="B34" s="19" t="s">
        <v>45</v>
      </c>
      <c r="C34" s="12" t="s">
        <v>46</v>
      </c>
      <c r="D34" s="1">
        <v>500</v>
      </c>
      <c r="E34" s="20">
        <v>42500000</v>
      </c>
      <c r="F34" s="20">
        <v>500</v>
      </c>
      <c r="G34" s="27">
        <v>100</v>
      </c>
      <c r="H34" s="20">
        <v>85000</v>
      </c>
      <c r="I34" s="20">
        <f t="shared" si="0"/>
        <v>8500000</v>
      </c>
      <c r="J34" s="27">
        <v>800</v>
      </c>
      <c r="K34" s="20">
        <v>68000000</v>
      </c>
      <c r="L34" s="15">
        <f t="shared" si="1"/>
        <v>0.2</v>
      </c>
      <c r="M34" s="15">
        <f t="shared" si="2"/>
        <v>0.125</v>
      </c>
      <c r="N34" s="6"/>
      <c r="O34" s="25"/>
    </row>
    <row r="35" spans="1:15" ht="15">
      <c r="A35" s="12"/>
      <c r="B35" s="19" t="s">
        <v>10</v>
      </c>
      <c r="C35" s="12" t="s">
        <v>11</v>
      </c>
      <c r="D35" s="1">
        <v>8</v>
      </c>
      <c r="E35" s="20">
        <v>4000000</v>
      </c>
      <c r="F35" s="20">
        <v>8</v>
      </c>
      <c r="G35" s="27">
        <v>3</v>
      </c>
      <c r="H35" s="20">
        <v>500000</v>
      </c>
      <c r="I35" s="20">
        <f>H35*G35</f>
        <v>1500000</v>
      </c>
      <c r="J35" s="27">
        <v>5</v>
      </c>
      <c r="K35" s="20">
        <v>2500000</v>
      </c>
      <c r="L35" s="15">
        <f t="shared" si="1"/>
        <v>0.375</v>
      </c>
      <c r="M35" s="15">
        <f t="shared" si="2"/>
        <v>0.6</v>
      </c>
      <c r="N35" s="6"/>
      <c r="O35" s="25"/>
    </row>
    <row r="36" spans="1:15" ht="15">
      <c r="A36" s="10">
        <v>2</v>
      </c>
      <c r="B36" s="17" t="s">
        <v>30</v>
      </c>
      <c r="C36" s="12"/>
      <c r="D36" s="23"/>
      <c r="E36" s="23"/>
      <c r="F36" s="23"/>
      <c r="G36" s="20"/>
      <c r="H36" s="23"/>
      <c r="I36" s="23"/>
      <c r="J36" s="20"/>
      <c r="K36" s="23"/>
      <c r="L36" s="15"/>
      <c r="M36" s="15"/>
      <c r="N36" s="6"/>
      <c r="O36" s="25"/>
    </row>
    <row r="37" spans="1:15" ht="25.5">
      <c r="A37" s="10"/>
      <c r="B37" s="28" t="s">
        <v>47</v>
      </c>
      <c r="C37" s="12" t="s">
        <v>13</v>
      </c>
      <c r="D37" s="1">
        <v>1292</v>
      </c>
      <c r="E37" s="20">
        <v>1744200000</v>
      </c>
      <c r="F37" s="20">
        <v>1292</v>
      </c>
      <c r="G37" s="20">
        <v>1188</v>
      </c>
      <c r="H37" s="20">
        <v>1350000</v>
      </c>
      <c r="I37" s="20">
        <f t="shared" si="0"/>
        <v>1603800000</v>
      </c>
      <c r="J37" s="20">
        <v>669.5</v>
      </c>
      <c r="K37" s="20">
        <v>903825000</v>
      </c>
      <c r="L37" s="15">
        <f>I37/E37</f>
        <v>0.9195046439628483</v>
      </c>
      <c r="M37" s="15">
        <f>I37/K37</f>
        <v>1.7744585511575803</v>
      </c>
      <c r="N37" s="6"/>
      <c r="O37" s="25"/>
    </row>
    <row r="38" spans="1:15" ht="25.5">
      <c r="A38" s="10"/>
      <c r="B38" s="28" t="s">
        <v>48</v>
      </c>
      <c r="C38" s="12" t="s">
        <v>13</v>
      </c>
      <c r="D38" s="1">
        <v>1300</v>
      </c>
      <c r="E38" s="20">
        <v>1755000000</v>
      </c>
      <c r="F38" s="20">
        <v>1300</v>
      </c>
      <c r="G38" s="20">
        <v>934</v>
      </c>
      <c r="H38" s="20">
        <v>1350000</v>
      </c>
      <c r="I38" s="20">
        <f t="shared" si="0"/>
        <v>1260900000</v>
      </c>
      <c r="J38" s="20">
        <v>620</v>
      </c>
      <c r="K38" s="20">
        <v>837000000</v>
      </c>
      <c r="L38" s="15">
        <f>I38/E38</f>
        <v>0.7184615384615385</v>
      </c>
      <c r="M38" s="15">
        <f>I38/K38</f>
        <v>1.5064516129032257</v>
      </c>
      <c r="N38" s="6"/>
      <c r="O38" s="25"/>
    </row>
    <row r="39" spans="1:15" ht="25.5">
      <c r="A39" s="10"/>
      <c r="B39" s="28" t="s">
        <v>51</v>
      </c>
      <c r="C39" s="12" t="s">
        <v>13</v>
      </c>
      <c r="D39" s="1">
        <v>8581</v>
      </c>
      <c r="E39" s="20">
        <v>11584350000</v>
      </c>
      <c r="F39" s="20">
        <v>8581</v>
      </c>
      <c r="G39" s="20">
        <v>7264</v>
      </c>
      <c r="H39" s="20">
        <v>1350000</v>
      </c>
      <c r="I39" s="20">
        <f t="shared" si="0"/>
        <v>9806400000</v>
      </c>
      <c r="J39" s="20">
        <v>3071</v>
      </c>
      <c r="K39" s="20">
        <v>4145850000</v>
      </c>
      <c r="L39" s="15">
        <f>I39/E39</f>
        <v>0.8465213844540264</v>
      </c>
      <c r="M39" s="15">
        <f>I39/K39</f>
        <v>2.3653533051123414</v>
      </c>
      <c r="N39" s="6"/>
      <c r="O39" s="25"/>
    </row>
    <row r="40" spans="1:15" ht="25.5">
      <c r="A40" s="10"/>
      <c r="B40" s="28" t="s">
        <v>67</v>
      </c>
      <c r="C40" s="12" t="s">
        <v>13</v>
      </c>
      <c r="D40" s="1"/>
      <c r="E40" s="20"/>
      <c r="F40" s="20"/>
      <c r="G40" s="20">
        <v>3537.8</v>
      </c>
      <c r="H40" s="20">
        <v>1350000</v>
      </c>
      <c r="I40" s="20">
        <f t="shared" si="0"/>
        <v>4776030000</v>
      </c>
      <c r="J40" s="20"/>
      <c r="K40" s="20"/>
      <c r="L40" s="15"/>
      <c r="M40" s="15"/>
      <c r="N40" s="6"/>
      <c r="O40" s="25"/>
    </row>
    <row r="41" spans="1:15" ht="15">
      <c r="A41" s="10">
        <v>3</v>
      </c>
      <c r="B41" s="17" t="s">
        <v>49</v>
      </c>
      <c r="C41" s="12"/>
      <c r="D41" s="23"/>
      <c r="E41" s="23"/>
      <c r="F41" s="23"/>
      <c r="G41" s="20"/>
      <c r="H41" s="23"/>
      <c r="I41" s="23"/>
      <c r="J41" s="20"/>
      <c r="K41" s="23"/>
      <c r="L41" s="15"/>
      <c r="M41" s="15"/>
      <c r="N41" s="6"/>
      <c r="O41" s="25"/>
    </row>
    <row r="42" spans="1:15" ht="15">
      <c r="A42" s="12"/>
      <c r="B42" s="19" t="s">
        <v>50</v>
      </c>
      <c r="C42" s="12" t="s">
        <v>12</v>
      </c>
      <c r="D42" s="29">
        <v>40</v>
      </c>
      <c r="E42" s="20">
        <v>361000000</v>
      </c>
      <c r="F42" s="20">
        <v>40</v>
      </c>
      <c r="G42" s="20">
        <v>28.5</v>
      </c>
      <c r="H42" s="20"/>
      <c r="I42" s="20">
        <v>234400000</v>
      </c>
      <c r="J42" s="20">
        <v>37.8</v>
      </c>
      <c r="K42" s="20">
        <v>309000000</v>
      </c>
      <c r="L42" s="15">
        <f>I42/E42</f>
        <v>0.6493074792243767</v>
      </c>
      <c r="M42" s="15">
        <f>I42/K42</f>
        <v>0.7585760517799353</v>
      </c>
      <c r="N42" s="6"/>
      <c r="O42" s="25"/>
    </row>
    <row r="43" spans="1:14" ht="15">
      <c r="A43" s="30"/>
      <c r="B43" s="31" t="s">
        <v>17</v>
      </c>
      <c r="C43" s="30" t="s">
        <v>42</v>
      </c>
      <c r="D43" s="31">
        <v>316</v>
      </c>
      <c r="E43" s="32">
        <v>249000000</v>
      </c>
      <c r="F43" s="32">
        <v>316</v>
      </c>
      <c r="G43" s="31">
        <v>316</v>
      </c>
      <c r="H43" s="31"/>
      <c r="I43" s="32">
        <v>249000000</v>
      </c>
      <c r="J43" s="31">
        <v>374</v>
      </c>
      <c r="K43" s="32">
        <v>225000000</v>
      </c>
      <c r="L43" s="33">
        <f>I43/E43</f>
        <v>1</v>
      </c>
      <c r="M43" s="33">
        <f>I43/K43</f>
        <v>1.1066666666666667</v>
      </c>
      <c r="N43" s="6"/>
    </row>
    <row r="44" ht="15">
      <c r="N44" s="6"/>
    </row>
    <row r="45" spans="8:11" ht="15">
      <c r="H45" s="26"/>
      <c r="I45" s="26"/>
      <c r="K45" s="34">
        <f>+K41*3</f>
        <v>0</v>
      </c>
    </row>
  </sheetData>
  <sheetProtection/>
  <mergeCells count="10">
    <mergeCell ref="D6:E6"/>
    <mergeCell ref="G6:I6"/>
    <mergeCell ref="J6:K6"/>
    <mergeCell ref="A1:M1"/>
    <mergeCell ref="A2:M2"/>
    <mergeCell ref="C3:M3"/>
    <mergeCell ref="D4:E4"/>
    <mergeCell ref="G4:I4"/>
    <mergeCell ref="J4:K4"/>
    <mergeCell ref="L4:M4"/>
  </mergeCells>
  <printOptions/>
  <pageMargins left="0.43" right="0.1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UBPT</cp:lastModifiedBy>
  <cp:lastPrinted>2022-02-21T03:36:20Z</cp:lastPrinted>
  <dcterms:created xsi:type="dcterms:W3CDTF">2015-05-19T09:50:54Z</dcterms:created>
  <dcterms:modified xsi:type="dcterms:W3CDTF">2022-02-23T07:58:31Z</dcterms:modified>
  <cp:category/>
  <cp:version/>
  <cp:contentType/>
  <cp:contentStatus/>
</cp:coreProperties>
</file>