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 Năm 2023\5. CHĂN NUÔI\Kế hoạch PCDB 2024\"/>
    </mc:Choice>
  </mc:AlternateContent>
  <xr:revisionPtr revIDLastSave="0" documentId="13_ncr:1_{182ED1B3-85A0-4473-B16D-517DE6089684}" xr6:coauthVersionLast="47" xr6:coauthVersionMax="47" xr10:uidLastSave="{00000000-0000-0000-0000-000000000000}"/>
  <bookViews>
    <workbookView xWindow="-108" yWindow="-108" windowWidth="23256" windowHeight="12456" tabRatio="738" xr2:uid="{00000000-000D-0000-FFFF-FFFF00000000}"/>
  </bookViews>
  <sheets>
    <sheet name="TongG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7" i="1"/>
  <c r="M18" i="1"/>
  <c r="M6" i="1"/>
  <c r="K18" i="1"/>
  <c r="K8" i="1"/>
  <c r="K9" i="1"/>
  <c r="K10" i="1"/>
  <c r="K11" i="1"/>
  <c r="K12" i="1"/>
  <c r="K14" i="1"/>
  <c r="K15" i="1"/>
  <c r="K16" i="1"/>
  <c r="K17" i="1"/>
  <c r="K19" i="1"/>
  <c r="K20" i="1"/>
  <c r="K21" i="1"/>
  <c r="K22" i="1"/>
  <c r="K23" i="1"/>
  <c r="K7" i="1"/>
  <c r="J18" i="1"/>
  <c r="J19" i="1"/>
  <c r="J20" i="1"/>
  <c r="J21" i="1"/>
  <c r="J22" i="1"/>
  <c r="J23" i="1"/>
  <c r="J8" i="1"/>
  <c r="J9" i="1"/>
  <c r="J10" i="1"/>
  <c r="J11" i="1"/>
  <c r="J12" i="1"/>
  <c r="J13" i="1"/>
  <c r="J14" i="1"/>
  <c r="J15" i="1"/>
  <c r="J16" i="1"/>
  <c r="J17" i="1"/>
  <c r="J7" i="1"/>
  <c r="I15" i="1"/>
  <c r="I20" i="1"/>
  <c r="I23" i="1"/>
  <c r="G23" i="1" s="1"/>
  <c r="H18" i="1"/>
  <c r="H7" i="1"/>
  <c r="H8" i="1"/>
  <c r="H9" i="1"/>
  <c r="H10" i="1"/>
  <c r="H11" i="1"/>
  <c r="H12" i="1"/>
  <c r="H13" i="1"/>
  <c r="I13" i="1" s="1"/>
  <c r="H14" i="1"/>
  <c r="H15" i="1"/>
  <c r="H16" i="1"/>
  <c r="H17" i="1"/>
  <c r="H19" i="1"/>
  <c r="H20" i="1"/>
  <c r="H21" i="1"/>
  <c r="I21" i="1" s="1"/>
  <c r="H22" i="1"/>
  <c r="H23" i="1"/>
  <c r="L6" i="1"/>
  <c r="D13" i="1"/>
  <c r="K13" i="1" s="1"/>
  <c r="C6" i="1"/>
  <c r="E6" i="1"/>
  <c r="F6" i="1"/>
  <c r="G15" i="1" l="1"/>
  <c r="G20" i="1"/>
  <c r="N6" i="1"/>
  <c r="G13" i="1"/>
  <c r="D6" i="1"/>
  <c r="I22" i="1"/>
  <c r="G22" i="1" s="1"/>
  <c r="I14" i="1"/>
  <c r="G14" i="1" s="1"/>
  <c r="I12" i="1"/>
  <c r="G12" i="1" s="1"/>
  <c r="G21" i="1"/>
  <c r="I19" i="1"/>
  <c r="G19" i="1" s="1"/>
  <c r="I11" i="1"/>
  <c r="G11" i="1" s="1"/>
  <c r="I18" i="1"/>
  <c r="G18" i="1" s="1"/>
  <c r="I10" i="1"/>
  <c r="G10" i="1" s="1"/>
  <c r="K6" i="1"/>
  <c r="I17" i="1"/>
  <c r="G17" i="1" s="1"/>
  <c r="I9" i="1"/>
  <c r="G9" i="1" s="1"/>
  <c r="I7" i="1"/>
  <c r="I6" i="1" s="1"/>
  <c r="I16" i="1"/>
  <c r="G16" i="1" s="1"/>
  <c r="I8" i="1"/>
  <c r="G8" i="1" s="1"/>
  <c r="O6" i="1"/>
  <c r="J6" i="1"/>
  <c r="H6" i="1"/>
  <c r="G7" i="1" l="1"/>
  <c r="G6" i="1"/>
</calcChain>
</file>

<file path=xl/sharedStrings.xml><?xml version="1.0" encoding="utf-8"?>
<sst xmlns="http://schemas.openxmlformats.org/spreadsheetml/2006/main" count="39" uniqueCount="38">
  <si>
    <t>Tổng cộng</t>
  </si>
  <si>
    <t>THT
lợn</t>
  </si>
  <si>
    <t xml:space="preserve">Chó, mèo </t>
  </si>
  <si>
    <t>Trâu, bò</t>
  </si>
  <si>
    <t>Lợn</t>
  </si>
  <si>
    <t>LMLM</t>
  </si>
  <si>
    <t xml:space="preserve">Dại </t>
  </si>
  <si>
    <t>STT</t>
  </si>
  <si>
    <t>Gia cầm</t>
  </si>
  <si>
    <t>Cúm gia cầm</t>
  </si>
  <si>
    <t>Tên huyện, thành phố</t>
  </si>
  <si>
    <t>VDNC</t>
  </si>
  <si>
    <t>Dịch tả 
lợn CĐ</t>
  </si>
  <si>
    <t>DTLCP</t>
  </si>
  <si>
    <t>(Kèm theo Kế hoạch số               /KH-UBND ngày           /11/2023 của UBND huyện Phong Thổ)</t>
  </si>
  <si>
    <t>Thị trấn</t>
  </si>
  <si>
    <t>Mường So</t>
  </si>
  <si>
    <t>Khổng Lào</t>
  </si>
  <si>
    <t>Hoang Thèn</t>
  </si>
  <si>
    <t>Nậm Xe</t>
  </si>
  <si>
    <t>Lản Nhì Thàng</t>
  </si>
  <si>
    <t>Sin Suối Hồ</t>
  </si>
  <si>
    <t>Ma Li Pho</t>
  </si>
  <si>
    <t>Huổi Luông</t>
  </si>
  <si>
    <t>Bản Lang</t>
  </si>
  <si>
    <t>Mù Sang</t>
  </si>
  <si>
    <t>Dào San</t>
  </si>
  <si>
    <t>Tung Qua Lìn</t>
  </si>
  <si>
    <t>Pa Vây Sử</t>
  </si>
  <si>
    <t>Mồ Sì San</t>
  </si>
  <si>
    <t>Vàng Ma Chải</t>
  </si>
  <si>
    <t>Sì Lở Lầu</t>
  </si>
  <si>
    <t>Dự ước số lượng vật nuôi (con)</t>
  </si>
  <si>
    <t>Dự ước số lượng vắc xin (liều)</t>
  </si>
  <si>
    <r>
      <rPr>
        <i/>
        <u/>
        <sz val="12"/>
        <rFont val="Times New Roman"/>
        <family val="1"/>
      </rPr>
      <t xml:space="preserve">Ghi chú: </t>
    </r>
    <r>
      <rPr>
        <sz val="12"/>
        <rFont val="Times New Roman"/>
        <family val="1"/>
      </rPr>
      <t>Căn cứ vào tình hình thực tế đàn vật nuôi có thể điều chỉnh số lượng chi tiết vắc xin cho phù hợp</t>
    </r>
  </si>
  <si>
    <t xml:space="preserve"> THT
 trâu, bò</t>
  </si>
  <si>
    <t>Nhiệt thán</t>
  </si>
  <si>
    <t>BIỂU 01:  TỔNG HỢP DỰ ƯỚC SỐ LƯỢNG VẬT NUÔI, NHU CẦU VẮC XIN TIÊM PHÒNG BỆNH 
CHO ĐÀN VẬT NUÔI TRÊN ĐỊA BÀN HUYỆN PHONG THỔ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</si>
</sst>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(* #,##0_);_(* \(#,##0\);_(* &quot;-&quot;_);_(@_)"/>
    <numFmt numFmtId="43" formatCode="_(* #,##0.00_);_(* \(#,##0.00\);_(* &quot;-&quot;??_);_(@_)"/>
    <numFmt numFmtId="164" formatCode="\$#,##0\ ;\(\$#,##0\)"/>
    <numFmt numFmtId="165" formatCode="#,##0.00\ &quot;F&quot;;[Red]\-#,##0.00\ &quot;F&quot;"/>
    <numFmt numFmtId="166" formatCode="_-* #,##0\ &quot;F&quot;_-;\-* #,##0\ &quot;F&quot;_-;_-* &quot;-&quot;\ &quot;F&quot;_-;_-@_-"/>
    <numFmt numFmtId="167" formatCode="#,##0\ &quot;F&quot;;[Red]\-#,##0\ &quot;F&quot;"/>
    <numFmt numFmtId="168" formatCode="#,##0.00\ &quot;F&quot;;\-#,##0.00\ &quot;F&quot;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&quot;\&quot;#,##0.00;[Red]&quot;\&quot;\-#,##0.00"/>
    <numFmt numFmtId="172" formatCode="&quot;\&quot;#,##0;[Red]&quot;\&quot;\-#,##0"/>
    <numFmt numFmtId="173" formatCode="_-* #,##0_-;\-* #,##0_-;_-* &quot;-&quot;_-;_-@_-"/>
    <numFmt numFmtId="174" formatCode="_-* #,##0.00_-;\-* #,##0.00_-;_-* &quot;-&quot;??_-;_-@_-"/>
    <numFmt numFmtId="175" formatCode="_-&quot;£&quot;* #,##0_-;\-&quot;£&quot;* #,##0_-;_-&quot;£&quot;* &quot;-&quot;_-;_-@_-"/>
    <numFmt numFmtId="176" formatCode="&quot;£&quot;#,##0;[Red]\-&quot;£&quot;#,##0"/>
    <numFmt numFmtId="177" formatCode="_-&quot;£&quot;* #,##0.00_-;\-&quot;£&quot;* #,##0.00_-;_-&quot;£&quot;* &quot;-&quot;??_-;_-@_-"/>
    <numFmt numFmtId="178" formatCode="#,##0;[Red]#,##0"/>
    <numFmt numFmtId="179" formatCode="_(* #,##0_);_(* \(#,##0\);_(* &quot;-&quot;??_);_(@_)"/>
    <numFmt numFmtId="180" formatCode="#,##0.0"/>
    <numFmt numFmtId="181" formatCode="_-* #,##0.0000\ _₫_-;\-* #,##0.0000\ _₫_-;_-* &quot;-&quot;??\ _₫_-;_-@_-"/>
    <numFmt numFmtId="182" formatCode="_-* #,##0.00\ _₫_-;\-* #,##0.00\ _₫_-;_-* &quot;-&quot;??\ _₫_-;_-@_-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8"/>
      <name val="Times New Roman"/>
      <family val="2"/>
    </font>
    <font>
      <sz val="12"/>
      <name val="¹UAAA¼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6"/>
      <name val="Helv"/>
    </font>
    <font>
      <sz val="12"/>
      <name val=".VnTime"/>
      <family val="2"/>
    </font>
    <font>
      <sz val="12"/>
      <name val=".VnTime"/>
      <family val="2"/>
    </font>
    <font>
      <sz val="13"/>
      <name val=".VnTime"/>
      <family val="2"/>
    </font>
    <font>
      <sz val="13"/>
      <name val=".VnTime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sz val="12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i/>
      <sz val="13"/>
      <name val="Times New Roman"/>
      <family val="1"/>
    </font>
    <font>
      <sz val="12"/>
      <color theme="1"/>
      <name val="Calibri"/>
      <family val="2"/>
      <scheme val="minor"/>
    </font>
    <font>
      <b/>
      <u/>
      <sz val="11"/>
      <name val="Times New Roman"/>
      <family val="1"/>
    </font>
    <font>
      <u/>
      <sz val="11"/>
      <name val="Times New Roman"/>
      <family val="1"/>
    </font>
    <font>
      <i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5" fillId="0" borderId="0"/>
    <xf numFmtId="0" fontId="28" fillId="0" borderId="0"/>
    <xf numFmtId="43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ont="0" applyFill="0" applyAlignment="0"/>
    <xf numFmtId="0" fontId="10" fillId="0" borderId="0"/>
    <xf numFmtId="0" fontId="11" fillId="0" borderId="0"/>
    <xf numFmtId="0" fontId="12" fillId="0" borderId="0"/>
    <xf numFmtId="165" fontId="13" fillId="0" borderId="3">
      <alignment horizontal="right" vertical="center"/>
    </xf>
    <xf numFmtId="165" fontId="13" fillId="0" borderId="3">
      <alignment horizontal="right" vertical="center"/>
    </xf>
    <xf numFmtId="165" fontId="14" fillId="0" borderId="3">
      <alignment horizontal="right" vertical="center"/>
    </xf>
    <xf numFmtId="165" fontId="13" fillId="0" borderId="3">
      <alignment horizontal="right" vertical="center"/>
    </xf>
    <xf numFmtId="165" fontId="14" fillId="0" borderId="3">
      <alignment horizontal="right" vertical="center"/>
    </xf>
    <xf numFmtId="165" fontId="14" fillId="0" borderId="3">
      <alignment horizontal="right" vertical="center"/>
    </xf>
    <xf numFmtId="165" fontId="14" fillId="0" borderId="3">
      <alignment horizontal="right" vertical="center"/>
    </xf>
    <xf numFmtId="165" fontId="14" fillId="0" borderId="3">
      <alignment horizontal="right" vertical="center"/>
    </xf>
    <xf numFmtId="165" fontId="14" fillId="0" borderId="3">
      <alignment horizontal="right" vertical="center"/>
    </xf>
    <xf numFmtId="165" fontId="14" fillId="0" borderId="3">
      <alignment horizontal="right" vertical="center"/>
    </xf>
    <xf numFmtId="165" fontId="14" fillId="0" borderId="3">
      <alignment horizontal="right" vertical="center"/>
    </xf>
    <xf numFmtId="165" fontId="14" fillId="0" borderId="3">
      <alignment horizontal="right" vertical="center"/>
    </xf>
    <xf numFmtId="165" fontId="13" fillId="0" borderId="3">
      <alignment horizontal="right" vertical="center"/>
    </xf>
    <xf numFmtId="165" fontId="14" fillId="0" borderId="3">
      <alignment horizontal="right" vertical="center"/>
    </xf>
    <xf numFmtId="165" fontId="13" fillId="0" borderId="3">
      <alignment horizontal="right" vertical="center"/>
    </xf>
    <xf numFmtId="165" fontId="14" fillId="0" borderId="3">
      <alignment horizontal="right" vertical="center"/>
    </xf>
    <xf numFmtId="165" fontId="14" fillId="0" borderId="3">
      <alignment horizontal="right" vertical="center"/>
    </xf>
    <xf numFmtId="165" fontId="14" fillId="0" borderId="3">
      <alignment horizontal="right" vertical="center"/>
    </xf>
    <xf numFmtId="165" fontId="13" fillId="0" borderId="3">
      <alignment horizontal="right" vertical="center"/>
    </xf>
    <xf numFmtId="165" fontId="14" fillId="0" borderId="3">
      <alignment horizontal="right" vertical="center"/>
    </xf>
    <xf numFmtId="165" fontId="13" fillId="0" borderId="3">
      <alignment horizontal="right" vertical="center"/>
    </xf>
    <xf numFmtId="165" fontId="14" fillId="0" borderId="3">
      <alignment horizontal="right" vertical="center"/>
    </xf>
    <xf numFmtId="165" fontId="14" fillId="0" borderId="3">
      <alignment horizontal="right" vertical="center"/>
    </xf>
    <xf numFmtId="165" fontId="14" fillId="0" borderId="3">
      <alignment horizontal="right" vertical="center"/>
    </xf>
    <xf numFmtId="165" fontId="14" fillId="0" borderId="3">
      <alignment horizontal="right" vertical="center"/>
    </xf>
    <xf numFmtId="166" fontId="13" fillId="0" borderId="3">
      <alignment horizontal="center"/>
    </xf>
    <xf numFmtId="167" fontId="13" fillId="0" borderId="0"/>
    <xf numFmtId="168" fontId="13" fillId="0" borderId="4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>
      <alignment vertical="center"/>
    </xf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1" fillId="0" borderId="0"/>
    <xf numFmtId="0" fontId="9" fillId="0" borderId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181" fontId="3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16" fillId="0" borderId="0" xfId="0" applyFont="1"/>
    <xf numFmtId="179" fontId="16" fillId="0" borderId="0" xfId="0" applyNumberFormat="1" applyFont="1"/>
    <xf numFmtId="178" fontId="16" fillId="0" borderId="0" xfId="0" applyNumberFormat="1" applyFont="1"/>
    <xf numFmtId="0" fontId="16" fillId="0" borderId="0" xfId="0" applyFont="1" applyAlignment="1">
      <alignment vertical="center"/>
    </xf>
    <xf numFmtId="0" fontId="24" fillId="0" borderId="0" xfId="24" applyFont="1" applyAlignment="1">
      <alignment horizontal="center"/>
    </xf>
    <xf numFmtId="3" fontId="16" fillId="0" borderId="4" xfId="0" applyNumberFormat="1" applyFont="1" applyBorder="1" applyAlignment="1">
      <alignment horizontal="right" vertical="center"/>
    </xf>
    <xf numFmtId="0" fontId="24" fillId="0" borderId="4" xfId="24" applyFont="1" applyBorder="1" applyAlignment="1">
      <alignment horizontal="center" vertical="center" wrapText="1"/>
    </xf>
    <xf numFmtId="0" fontId="16" fillId="0" borderId="4" xfId="24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179" fontId="16" fillId="0" borderId="4" xfId="10" applyNumberFormat="1" applyFont="1" applyBorder="1" applyAlignment="1">
      <alignment horizontal="right" vertical="center"/>
    </xf>
    <xf numFmtId="180" fontId="16" fillId="0" borderId="0" xfId="0" applyNumberFormat="1" applyFont="1" applyAlignment="1">
      <alignment vertical="center"/>
    </xf>
    <xf numFmtId="3" fontId="16" fillId="0" borderId="4" xfId="0" applyNumberFormat="1" applyFont="1" applyBorder="1" applyAlignment="1">
      <alignment horizontal="right" vertical="center" wrapText="1"/>
    </xf>
    <xf numFmtId="0" fontId="26" fillId="0" borderId="0" xfId="24" applyFont="1" applyAlignment="1">
      <alignment horizontal="center" vertical="center"/>
    </xf>
    <xf numFmtId="0" fontId="24" fillId="0" borderId="0" xfId="24" applyFont="1" applyAlignment="1">
      <alignment horizontal="center" vertical="center"/>
    </xf>
    <xf numFmtId="0" fontId="24" fillId="0" borderId="0" xfId="24" applyFont="1" applyAlignment="1">
      <alignment horizontal="center" vertical="center" wrapText="1"/>
    </xf>
    <xf numFmtId="178" fontId="16" fillId="0" borderId="4" xfId="0" applyNumberFormat="1" applyFont="1" applyBorder="1" applyAlignment="1">
      <alignment horizontal="right" vertical="center"/>
    </xf>
    <xf numFmtId="3" fontId="16" fillId="0" borderId="4" xfId="24" applyNumberFormat="1" applyFont="1" applyBorder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179" fontId="29" fillId="0" borderId="4" xfId="10" applyNumberFormat="1" applyFont="1" applyBorder="1" applyAlignment="1">
      <alignment horizontal="right" vertical="center"/>
    </xf>
    <xf numFmtId="179" fontId="29" fillId="0" borderId="0" xfId="1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24" fillId="0" borderId="4" xfId="24" applyFont="1" applyBorder="1" applyAlignment="1">
      <alignment horizontal="center" vertical="center"/>
    </xf>
    <xf numFmtId="0" fontId="29" fillId="0" borderId="4" xfId="24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24" fillId="0" borderId="4" xfId="24" applyFont="1" applyBorder="1" applyAlignment="1">
      <alignment horizontal="center" vertical="center" wrapText="1"/>
    </xf>
    <xf numFmtId="0" fontId="27" fillId="0" borderId="0" xfId="24" applyFont="1" applyAlignment="1">
      <alignment horizontal="center" vertical="center" wrapText="1"/>
    </xf>
    <xf numFmtId="0" fontId="27" fillId="0" borderId="0" xfId="24" applyFont="1" applyAlignment="1">
      <alignment horizontal="center" vertical="center"/>
    </xf>
    <xf numFmtId="0" fontId="25" fillId="0" borderId="0" xfId="24" applyFont="1" applyAlignment="1">
      <alignment horizontal="center" vertical="center" wrapText="1"/>
    </xf>
  </cellXfs>
  <cellStyles count="80">
    <cellStyle name="AeE­ [0]_INQUIRY ¿μ¾÷AßAø " xfId="1" xr:uid="{00000000-0005-0000-0000-000000000000}"/>
    <cellStyle name="AeE­_INQUIRY ¿µ¾÷AßAø " xfId="2" xr:uid="{00000000-0005-0000-0000-000001000000}"/>
    <cellStyle name="AÞ¸¶ [0]_INQUIRY ¿?¾÷AßAø " xfId="3" xr:uid="{00000000-0005-0000-0000-000002000000}"/>
    <cellStyle name="AÞ¸¶_INQUIRY ¿?¾÷AßAø " xfId="4" xr:uid="{00000000-0005-0000-0000-000003000000}"/>
    <cellStyle name="C?AØ_¿?¾÷CoE² " xfId="5" xr:uid="{00000000-0005-0000-0000-000004000000}"/>
    <cellStyle name="C￥AØ_¿μ¾÷CoE² " xfId="6" xr:uid="{00000000-0005-0000-0000-000005000000}"/>
    <cellStyle name="Chuẩn 2" xfId="7" xr:uid="{00000000-0005-0000-0000-000006000000}"/>
    <cellStyle name="Chuẩn 3" xfId="8" xr:uid="{00000000-0005-0000-0000-000007000000}"/>
    <cellStyle name="Chuẩn 4" xfId="9" xr:uid="{00000000-0005-0000-0000-000008000000}"/>
    <cellStyle name="Comma" xfId="10" builtinId="3"/>
    <cellStyle name="Comma [0] 2" xfId="11" xr:uid="{00000000-0005-0000-0000-00000A000000}"/>
    <cellStyle name="Comma 2" xfId="12" xr:uid="{00000000-0005-0000-0000-00000B000000}"/>
    <cellStyle name="Comma 2 2" xfId="74" xr:uid="{00000000-0005-0000-0000-00000C000000}"/>
    <cellStyle name="Comma 3" xfId="78" xr:uid="{00000000-0005-0000-0000-00000D000000}"/>
    <cellStyle name="Comma0" xfId="13" xr:uid="{00000000-0005-0000-0000-00000E000000}"/>
    <cellStyle name="Currency0" xfId="14" xr:uid="{00000000-0005-0000-0000-00000F000000}"/>
    <cellStyle name="Date" xfId="15" xr:uid="{00000000-0005-0000-0000-000010000000}"/>
    <cellStyle name="Dấu phảy 2" xfId="16" xr:uid="{00000000-0005-0000-0000-000011000000}"/>
    <cellStyle name="Dấu phảy 2 2" xfId="75" xr:uid="{00000000-0005-0000-0000-000012000000}"/>
    <cellStyle name="Dấu phảy 2 3" xfId="77" xr:uid="{00000000-0005-0000-0000-000013000000}"/>
    <cellStyle name="Dấu phảy 3" xfId="17" xr:uid="{00000000-0005-0000-0000-000014000000}"/>
    <cellStyle name="Fixed" xfId="18" xr:uid="{00000000-0005-0000-0000-000015000000}"/>
    <cellStyle name="Header1" xfId="19" xr:uid="{00000000-0005-0000-0000-000016000000}"/>
    <cellStyle name="Header2" xfId="20" xr:uid="{00000000-0005-0000-0000-000017000000}"/>
    <cellStyle name="n" xfId="21" xr:uid="{00000000-0005-0000-0000-000018000000}"/>
    <cellStyle name="Normal" xfId="0" builtinId="0"/>
    <cellStyle name="Normal - Style1" xfId="22" xr:uid="{00000000-0005-0000-0000-00001A000000}"/>
    <cellStyle name="Normal 2" xfId="23" xr:uid="{00000000-0005-0000-0000-00001B000000}"/>
    <cellStyle name="Normal 2 2" xfId="73" xr:uid="{00000000-0005-0000-0000-00001C000000}"/>
    <cellStyle name="Normal 3" xfId="76" xr:uid="{00000000-0005-0000-0000-00001D000000}"/>
    <cellStyle name="Normal 4" xfId="79" xr:uid="{00000000-0005-0000-0000-00001E000000}"/>
    <cellStyle name="Normal_SLGS va nhu cau VX nam 2011" xfId="24" xr:uid="{00000000-0005-0000-0000-00001F000000}"/>
    <cellStyle name="T" xfId="25" xr:uid="{00000000-0005-0000-0000-000020000000}"/>
    <cellStyle name="T_Bieu mau tiem phong VX cum gc 07" xfId="26" xr:uid="{00000000-0005-0000-0000-000021000000}"/>
    <cellStyle name="T_Bieu mau tiem phong VX cum gc 07_Sheet1" xfId="27" xr:uid="{00000000-0005-0000-0000-000022000000}"/>
    <cellStyle name="T_Book1" xfId="28" xr:uid="{00000000-0005-0000-0000-000023000000}"/>
    <cellStyle name="T_Book1_DT LMLM 2010 (chinh thuc)" xfId="29" xr:uid="{00000000-0005-0000-0000-000024000000}"/>
    <cellStyle name="T_Book1_DT LMLM 2011" xfId="30" xr:uid="{00000000-0005-0000-0000-000025000000}"/>
    <cellStyle name="T_Book1_DT LMLM 2011 xuan­" xfId="31" xr:uid="{00000000-0005-0000-0000-000026000000}"/>
    <cellStyle name="T_Book1_DT LMLM 2012 (chính thức)" xfId="32" xr:uid="{00000000-0005-0000-0000-000027000000}"/>
    <cellStyle name="T_Book1_DT LMLM 2012 (chính thức) PKToan da sua" xfId="33" xr:uid="{00000000-0005-0000-0000-000028000000}"/>
    <cellStyle name="T_Book1_DT LMLM 2013" xfId="34" xr:uid="{00000000-0005-0000-0000-000029000000}"/>
    <cellStyle name="T_Book1_DT LMLM 2013 (in)" xfId="35" xr:uid="{00000000-0005-0000-0000-00002A000000}"/>
    <cellStyle name="T_Book1_DT LMLM 2014" xfId="36" xr:uid="{00000000-0005-0000-0000-00002B000000}"/>
    <cellStyle name="T_Book1_Ke hoach VX dinh ky  T3.2013" xfId="37" xr:uid="{00000000-0005-0000-0000-00002C000000}"/>
    <cellStyle name="T_Book1_Ke hoach VX dinh ky  T3.2013_Sheet1" xfId="38" xr:uid="{00000000-0005-0000-0000-00002D000000}"/>
    <cellStyle name="T_Book1_Ke hoach VX dinh ky T3.2013 (Bản in - bỏ dòng chữ kèm theo)" xfId="39" xr:uid="{00000000-0005-0000-0000-00002E000000}"/>
    <cellStyle name="T_Book1_Ke hoach VX dinh ky T3.2013 (Bản in - bỏ dòng chữ kèm theo)_Sheet1" xfId="40" xr:uid="{00000000-0005-0000-0000-00002F000000}"/>
    <cellStyle name="T_Book1_Sheet1" xfId="41" xr:uid="{00000000-0005-0000-0000-000030000000}"/>
    <cellStyle name="T_DT LMLM 2014" xfId="42" xr:uid="{00000000-0005-0000-0000-000031000000}"/>
    <cellStyle name="T_Ke hoach VX dinh ky  T3.2013" xfId="43" xr:uid="{00000000-0005-0000-0000-000032000000}"/>
    <cellStyle name="T_Ke hoach VX dinh ky  T3.2013_Sheet1" xfId="44" xr:uid="{00000000-0005-0000-0000-000033000000}"/>
    <cellStyle name="T_Ke hoach VX dinh ky T3.2013 (Bản in - bỏ dòng chữ kèm theo)" xfId="45" xr:uid="{00000000-0005-0000-0000-000034000000}"/>
    <cellStyle name="T_Ke hoach VX dinh ky T3.2013 (Bản in - bỏ dòng chữ kèm theo)_Sheet1" xfId="46" xr:uid="{00000000-0005-0000-0000-000035000000}"/>
    <cellStyle name="T_Sheet1" xfId="47" xr:uid="{00000000-0005-0000-0000-000036000000}"/>
    <cellStyle name="T_SLGS va nhu cau VX nam 2011" xfId="48" xr:uid="{00000000-0005-0000-0000-000037000000}"/>
    <cellStyle name="T_Thong ke so luong dan gia suc 08 va dang ky vacxin dinh ky 09" xfId="49" xr:uid="{00000000-0005-0000-0000-000038000000}"/>
    <cellStyle name="th" xfId="50" xr:uid="{00000000-0005-0000-0000-000039000000}"/>
    <cellStyle name="viet" xfId="51" xr:uid="{00000000-0005-0000-0000-00003A000000}"/>
    <cellStyle name="viet2" xfId="52" xr:uid="{00000000-0005-0000-0000-00003B000000}"/>
    <cellStyle name=" [0.00]_ Att. 1- Cover" xfId="53" xr:uid="{00000000-0005-0000-0000-00003C000000}"/>
    <cellStyle name="_ Att. 1- Cover" xfId="54" xr:uid="{00000000-0005-0000-0000-00003D000000}"/>
    <cellStyle name="?_ Att. 1- Cover" xfId="55" xr:uid="{00000000-0005-0000-0000-00003E000000}"/>
    <cellStyle name="똿뗦먛귟 [0.00]_PRODUCT DETAIL Q1" xfId="56" xr:uid="{00000000-0005-0000-0000-00003F000000}"/>
    <cellStyle name="똿뗦먛귟_PRODUCT DETAIL Q1" xfId="57" xr:uid="{00000000-0005-0000-0000-000040000000}"/>
    <cellStyle name="믅됞 [0.00]_PRODUCT DETAIL Q1" xfId="58" xr:uid="{00000000-0005-0000-0000-000041000000}"/>
    <cellStyle name="믅됞_PRODUCT DETAIL Q1" xfId="59" xr:uid="{00000000-0005-0000-0000-000042000000}"/>
    <cellStyle name="백분율_95" xfId="60" xr:uid="{00000000-0005-0000-0000-000043000000}"/>
    <cellStyle name="뷭?_BOOKSHIP" xfId="61" xr:uid="{00000000-0005-0000-0000-000044000000}"/>
    <cellStyle name="콤마 [0]_1202" xfId="62" xr:uid="{00000000-0005-0000-0000-000045000000}"/>
    <cellStyle name="콤마_1202" xfId="63" xr:uid="{00000000-0005-0000-0000-000046000000}"/>
    <cellStyle name="통화 [0]_1202" xfId="64" xr:uid="{00000000-0005-0000-0000-000047000000}"/>
    <cellStyle name="통화_1202" xfId="65" xr:uid="{00000000-0005-0000-0000-000048000000}"/>
    <cellStyle name="표준_(정보부문)월별인원계획" xfId="66" xr:uid="{00000000-0005-0000-0000-000049000000}"/>
    <cellStyle name="一般_00Q3902REV.1" xfId="67" xr:uid="{00000000-0005-0000-0000-00004A000000}"/>
    <cellStyle name="千分位[0]_00Q3902REV.1" xfId="68" xr:uid="{00000000-0005-0000-0000-00004B000000}"/>
    <cellStyle name="千分位_00Q3902REV.1" xfId="69" xr:uid="{00000000-0005-0000-0000-00004C000000}"/>
    <cellStyle name="貨幣 [0]_00Q3902REV.1" xfId="70" xr:uid="{00000000-0005-0000-0000-00004D000000}"/>
    <cellStyle name="貨幣[0]_BRE" xfId="71" xr:uid="{00000000-0005-0000-0000-00004E000000}"/>
    <cellStyle name="貨幣_00Q3902REV.1" xfId="72" xr:uid="{00000000-0005-0000-0000-00004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tabSelected="1" workbookViewId="0">
      <selection activeCell="H10" sqref="H10"/>
    </sheetView>
  </sheetViews>
  <sheetFormatPr defaultColWidth="9.44140625" defaultRowHeight="15.6"/>
  <cols>
    <col min="1" max="1" width="5.44140625" style="1" customWidth="1"/>
    <col min="2" max="2" width="14.33203125" style="1" customWidth="1"/>
    <col min="3" max="3" width="9.5546875" style="1" customWidth="1"/>
    <col min="4" max="4" width="9.6640625" style="1" customWidth="1"/>
    <col min="5" max="5" width="8.5546875" style="1" customWidth="1"/>
    <col min="6" max="6" width="11.44140625" style="1" customWidth="1"/>
    <col min="7" max="7" width="11.33203125" style="1" customWidth="1"/>
    <col min="8" max="8" width="9.5546875" style="1" customWidth="1"/>
    <col min="9" max="9" width="9.88671875" style="1" customWidth="1"/>
    <col min="10" max="10" width="8.5546875" style="1" customWidth="1"/>
    <col min="11" max="13" width="9.5546875" style="1" customWidth="1"/>
    <col min="14" max="14" width="8.5546875" style="1" customWidth="1"/>
    <col min="15" max="15" width="11.6640625" style="1" customWidth="1"/>
    <col min="16" max="18" width="10.44140625" style="1" customWidth="1"/>
    <col min="19" max="19" width="4.5546875" style="1" customWidth="1"/>
    <col min="20" max="20" width="12.44140625" style="1" customWidth="1"/>
    <col min="21" max="27" width="11" style="1" customWidth="1"/>
    <col min="28" max="16384" width="9.44140625" style="1"/>
  </cols>
  <sheetData>
    <row r="1" spans="1:27" ht="36.75" customHeight="1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7" ht="22.5" customHeight="1">
      <c r="A2" s="26" t="s">
        <v>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13"/>
      <c r="Q2" s="13"/>
      <c r="R2" s="13"/>
    </row>
    <row r="3" spans="1:27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27" s="4" customFormat="1" ht="24" customHeight="1">
      <c r="A4" s="22" t="s">
        <v>7</v>
      </c>
      <c r="B4" s="25" t="s">
        <v>10</v>
      </c>
      <c r="C4" s="22" t="s">
        <v>32</v>
      </c>
      <c r="D4" s="22"/>
      <c r="E4" s="22"/>
      <c r="F4" s="22"/>
      <c r="G4" s="22" t="s">
        <v>33</v>
      </c>
      <c r="H4" s="22"/>
      <c r="I4" s="22"/>
      <c r="J4" s="22"/>
      <c r="K4" s="22"/>
      <c r="L4" s="22"/>
      <c r="M4" s="22"/>
      <c r="N4" s="22"/>
      <c r="O4" s="22"/>
      <c r="P4" s="22"/>
      <c r="Q4" s="14"/>
      <c r="R4" s="14"/>
    </row>
    <row r="5" spans="1:27" s="4" customFormat="1" ht="35.25" customHeight="1">
      <c r="A5" s="24"/>
      <c r="B5" s="24"/>
      <c r="C5" s="7" t="s">
        <v>3</v>
      </c>
      <c r="D5" s="7" t="s">
        <v>4</v>
      </c>
      <c r="E5" s="7" t="s">
        <v>2</v>
      </c>
      <c r="F5" s="7" t="s">
        <v>8</v>
      </c>
      <c r="G5" s="7" t="s">
        <v>0</v>
      </c>
      <c r="H5" s="7" t="s">
        <v>35</v>
      </c>
      <c r="I5" s="7" t="s">
        <v>5</v>
      </c>
      <c r="J5" s="7" t="s">
        <v>11</v>
      </c>
      <c r="K5" s="7" t="s">
        <v>1</v>
      </c>
      <c r="L5" s="7" t="s">
        <v>12</v>
      </c>
      <c r="M5" s="7" t="s">
        <v>13</v>
      </c>
      <c r="N5" s="7" t="s">
        <v>6</v>
      </c>
      <c r="O5" s="7" t="s">
        <v>9</v>
      </c>
      <c r="P5" s="7" t="s">
        <v>36</v>
      </c>
      <c r="Q5" s="15"/>
      <c r="R5" s="15"/>
    </row>
    <row r="6" spans="1:27" s="21" customFormat="1" ht="22.8" customHeight="1">
      <c r="A6" s="23" t="s">
        <v>0</v>
      </c>
      <c r="B6" s="23"/>
      <c r="C6" s="19">
        <f t="shared" ref="C6:E6" si="0">SUM(C7:C23)</f>
        <v>10280</v>
      </c>
      <c r="D6" s="19">
        <f t="shared" si="0"/>
        <v>35400</v>
      </c>
      <c r="E6" s="19">
        <f t="shared" si="0"/>
        <v>8000</v>
      </c>
      <c r="F6" s="19">
        <f>SUM(F7:F23)</f>
        <v>182000</v>
      </c>
      <c r="G6" s="19">
        <f t="shared" ref="G6:P6" si="1">SUM(G7:G23)</f>
        <v>262714.25200000004</v>
      </c>
      <c r="H6" s="19">
        <f t="shared" si="1"/>
        <v>19149.639999999996</v>
      </c>
      <c r="I6" s="19">
        <f t="shared" si="1"/>
        <v>19149.639999999996</v>
      </c>
      <c r="J6" s="19">
        <f t="shared" si="1"/>
        <v>9574.7919999999995</v>
      </c>
      <c r="K6" s="19">
        <f t="shared" si="1"/>
        <v>21200.06</v>
      </c>
      <c r="L6" s="19">
        <f t="shared" si="1"/>
        <v>21200.06</v>
      </c>
      <c r="M6" s="19">
        <f t="shared" si="1"/>
        <v>21240.06</v>
      </c>
      <c r="N6" s="19">
        <f t="shared" si="1"/>
        <v>5600</v>
      </c>
      <c r="O6" s="19">
        <f t="shared" si="1"/>
        <v>145600</v>
      </c>
      <c r="P6" s="19">
        <f t="shared" si="1"/>
        <v>2500</v>
      </c>
      <c r="Q6" s="20"/>
      <c r="R6" s="20"/>
      <c r="T6" s="20"/>
      <c r="U6" s="20"/>
      <c r="V6" s="20"/>
      <c r="W6" s="20"/>
      <c r="X6" s="20"/>
      <c r="Y6" s="20"/>
      <c r="Z6" s="20"/>
      <c r="AA6" s="20"/>
    </row>
    <row r="7" spans="1:27" s="4" customFormat="1" ht="22.8" customHeight="1">
      <c r="A7" s="8">
        <v>1</v>
      </c>
      <c r="B7" s="9" t="s">
        <v>15</v>
      </c>
      <c r="C7" s="16">
        <v>130</v>
      </c>
      <c r="D7" s="17">
        <v>1400</v>
      </c>
      <c r="E7" s="6">
        <v>500</v>
      </c>
      <c r="F7" s="6">
        <v>10000</v>
      </c>
      <c r="G7" s="6">
        <f>SUM(H7:O7)</f>
        <v>11470.842000000001</v>
      </c>
      <c r="H7" s="10">
        <f>C7*1.863</f>
        <v>242.19</v>
      </c>
      <c r="I7" s="10">
        <f>H7</f>
        <v>242.19</v>
      </c>
      <c r="J7" s="10">
        <f>C7*0.9314</f>
        <v>121.08199999999999</v>
      </c>
      <c r="K7" s="10">
        <f>D7*0.5989</f>
        <v>838.46</v>
      </c>
      <c r="L7" s="10">
        <v>838.46</v>
      </c>
      <c r="M7" s="10">
        <v>838.46</v>
      </c>
      <c r="N7" s="10">
        <f>E7*70%</f>
        <v>350</v>
      </c>
      <c r="O7" s="6">
        <f>F7*80%</f>
        <v>8000</v>
      </c>
      <c r="P7" s="6">
        <v>120</v>
      </c>
      <c r="Q7" s="18"/>
      <c r="R7" s="18"/>
      <c r="S7" s="11"/>
      <c r="T7" s="11"/>
    </row>
    <row r="8" spans="1:27" s="4" customFormat="1" ht="22.8" customHeight="1">
      <c r="A8" s="8">
        <v>2</v>
      </c>
      <c r="B8" s="9" t="s">
        <v>16</v>
      </c>
      <c r="C8" s="16">
        <v>365</v>
      </c>
      <c r="D8" s="17">
        <v>2200</v>
      </c>
      <c r="E8" s="6">
        <v>760</v>
      </c>
      <c r="F8" s="6">
        <v>45000</v>
      </c>
      <c r="G8" s="6">
        <f t="shared" ref="G8:G23" si="2">SUM(H8:O8)</f>
        <v>42184.690999999999</v>
      </c>
      <c r="H8" s="10">
        <f t="shared" ref="H8:H23" si="3">C8*1.863</f>
        <v>679.995</v>
      </c>
      <c r="I8" s="10">
        <f t="shared" ref="I8:I23" si="4">H8</f>
        <v>679.995</v>
      </c>
      <c r="J8" s="10">
        <f t="shared" ref="J8:J23" si="5">C8*0.9314</f>
        <v>339.96100000000001</v>
      </c>
      <c r="K8" s="10">
        <f t="shared" ref="K8:K23" si="6">D8*0.5989</f>
        <v>1317.58</v>
      </c>
      <c r="L8" s="10">
        <v>1317.58</v>
      </c>
      <c r="M8" s="10">
        <v>1317.58</v>
      </c>
      <c r="N8" s="10">
        <f t="shared" ref="N8:N23" si="7">E8*70%</f>
        <v>532</v>
      </c>
      <c r="O8" s="6">
        <f t="shared" ref="O8:O23" si="8">F8*80%</f>
        <v>36000</v>
      </c>
      <c r="P8" s="6">
        <v>330</v>
      </c>
      <c r="Q8" s="18"/>
      <c r="R8" s="18"/>
      <c r="S8" s="11"/>
    </row>
    <row r="9" spans="1:27" s="4" customFormat="1" ht="22.8" customHeight="1">
      <c r="A9" s="8">
        <v>3</v>
      </c>
      <c r="B9" s="9" t="s">
        <v>17</v>
      </c>
      <c r="C9" s="16">
        <v>89</v>
      </c>
      <c r="D9" s="17">
        <v>900</v>
      </c>
      <c r="E9" s="12">
        <v>590</v>
      </c>
      <c r="F9" s="6">
        <v>11000</v>
      </c>
      <c r="G9" s="6">
        <f t="shared" si="2"/>
        <v>11244.5386</v>
      </c>
      <c r="H9" s="10">
        <f t="shared" si="3"/>
        <v>165.80699999999999</v>
      </c>
      <c r="I9" s="10">
        <f t="shared" si="4"/>
        <v>165.80699999999999</v>
      </c>
      <c r="J9" s="10">
        <f t="shared" si="5"/>
        <v>82.894599999999997</v>
      </c>
      <c r="K9" s="10">
        <f t="shared" si="6"/>
        <v>539.01</v>
      </c>
      <c r="L9" s="10">
        <v>539.01</v>
      </c>
      <c r="M9" s="10">
        <v>539.01</v>
      </c>
      <c r="N9" s="10">
        <f t="shared" si="7"/>
        <v>413</v>
      </c>
      <c r="O9" s="6">
        <f t="shared" si="8"/>
        <v>8800</v>
      </c>
      <c r="P9" s="6"/>
      <c r="Q9" s="18"/>
      <c r="R9" s="18"/>
      <c r="S9" s="11"/>
    </row>
    <row r="10" spans="1:27" s="4" customFormat="1" ht="22.8" customHeight="1">
      <c r="A10" s="8">
        <v>4</v>
      </c>
      <c r="B10" s="9" t="s">
        <v>18</v>
      </c>
      <c r="C10" s="16">
        <v>250</v>
      </c>
      <c r="D10" s="17">
        <v>1500</v>
      </c>
      <c r="E10" s="6">
        <v>370</v>
      </c>
      <c r="F10" s="6">
        <v>10000</v>
      </c>
      <c r="G10" s="6">
        <f t="shared" si="2"/>
        <v>12118.4</v>
      </c>
      <c r="H10" s="10">
        <f t="shared" si="3"/>
        <v>465.75</v>
      </c>
      <c r="I10" s="10">
        <f t="shared" si="4"/>
        <v>465.75</v>
      </c>
      <c r="J10" s="10">
        <f t="shared" si="5"/>
        <v>232.85</v>
      </c>
      <c r="K10" s="10">
        <f t="shared" si="6"/>
        <v>898.35</v>
      </c>
      <c r="L10" s="10">
        <v>898.35</v>
      </c>
      <c r="M10" s="10">
        <v>898.35</v>
      </c>
      <c r="N10" s="10">
        <f t="shared" si="7"/>
        <v>259</v>
      </c>
      <c r="O10" s="6">
        <f t="shared" si="8"/>
        <v>8000</v>
      </c>
      <c r="P10" s="6"/>
      <c r="Q10" s="18"/>
      <c r="R10" s="18"/>
      <c r="S10" s="11"/>
    </row>
    <row r="11" spans="1:27" s="4" customFormat="1" ht="22.8" customHeight="1">
      <c r="A11" s="8">
        <v>5</v>
      </c>
      <c r="B11" s="9" t="s">
        <v>19</v>
      </c>
      <c r="C11" s="16">
        <v>646</v>
      </c>
      <c r="D11" s="17">
        <v>2090</v>
      </c>
      <c r="E11" s="6">
        <v>490</v>
      </c>
      <c r="F11" s="6">
        <v>9500</v>
      </c>
      <c r="G11" s="6">
        <f t="shared" si="2"/>
        <v>14706.7834</v>
      </c>
      <c r="H11" s="10">
        <f t="shared" si="3"/>
        <v>1203.498</v>
      </c>
      <c r="I11" s="10">
        <f t="shared" si="4"/>
        <v>1203.498</v>
      </c>
      <c r="J11" s="10">
        <f t="shared" si="5"/>
        <v>601.68439999999998</v>
      </c>
      <c r="K11" s="10">
        <f t="shared" si="6"/>
        <v>1251.701</v>
      </c>
      <c r="L11" s="10">
        <v>1251.701</v>
      </c>
      <c r="M11" s="10">
        <v>1251.701</v>
      </c>
      <c r="N11" s="10">
        <f t="shared" si="7"/>
        <v>343</v>
      </c>
      <c r="O11" s="6">
        <f t="shared" si="8"/>
        <v>7600</v>
      </c>
      <c r="P11" s="6">
        <v>520</v>
      </c>
      <c r="Q11" s="18"/>
      <c r="R11" s="18"/>
      <c r="S11" s="11"/>
    </row>
    <row r="12" spans="1:27" s="4" customFormat="1" ht="22.8" customHeight="1">
      <c r="A12" s="8">
        <v>6</v>
      </c>
      <c r="B12" s="9" t="s">
        <v>20</v>
      </c>
      <c r="C12" s="16">
        <v>890</v>
      </c>
      <c r="D12" s="17">
        <v>1200</v>
      </c>
      <c r="E12" s="6">
        <v>350</v>
      </c>
      <c r="F12" s="6">
        <v>3700</v>
      </c>
      <c r="G12" s="6">
        <f t="shared" si="2"/>
        <v>9506.1260000000002</v>
      </c>
      <c r="H12" s="10">
        <f t="shared" si="3"/>
        <v>1658.07</v>
      </c>
      <c r="I12" s="10">
        <f t="shared" si="4"/>
        <v>1658.07</v>
      </c>
      <c r="J12" s="10">
        <f t="shared" si="5"/>
        <v>828.94600000000003</v>
      </c>
      <c r="K12" s="10">
        <f t="shared" si="6"/>
        <v>718.68</v>
      </c>
      <c r="L12" s="10">
        <v>718.68</v>
      </c>
      <c r="M12" s="10">
        <v>718.68</v>
      </c>
      <c r="N12" s="10">
        <f t="shared" si="7"/>
        <v>244.99999999999997</v>
      </c>
      <c r="O12" s="6">
        <f t="shared" si="8"/>
        <v>2960</v>
      </c>
      <c r="P12" s="6"/>
      <c r="Q12" s="18"/>
      <c r="R12" s="18"/>
      <c r="S12" s="11"/>
    </row>
    <row r="13" spans="1:27" s="4" customFormat="1" ht="22.8" customHeight="1">
      <c r="A13" s="8">
        <v>7</v>
      </c>
      <c r="B13" s="9" t="s">
        <v>21</v>
      </c>
      <c r="C13" s="16">
        <v>965</v>
      </c>
      <c r="D13" s="17">
        <f>2460-136</f>
        <v>2324</v>
      </c>
      <c r="E13" s="6">
        <v>290</v>
      </c>
      <c r="F13" s="6">
        <v>4800</v>
      </c>
      <c r="G13" s="6">
        <f t="shared" si="2"/>
        <v>12712.9218</v>
      </c>
      <c r="H13" s="10">
        <f t="shared" si="3"/>
        <v>1797.7950000000001</v>
      </c>
      <c r="I13" s="10">
        <f t="shared" si="4"/>
        <v>1797.7950000000001</v>
      </c>
      <c r="J13" s="10">
        <f t="shared" si="5"/>
        <v>898.80100000000004</v>
      </c>
      <c r="K13" s="10">
        <f t="shared" si="6"/>
        <v>1391.8435999999999</v>
      </c>
      <c r="L13" s="10">
        <v>1391.8435999999999</v>
      </c>
      <c r="M13" s="10">
        <v>1391.8435999999999</v>
      </c>
      <c r="N13" s="10">
        <f t="shared" si="7"/>
        <v>203</v>
      </c>
      <c r="O13" s="6">
        <f t="shared" si="8"/>
        <v>3840</v>
      </c>
      <c r="P13" s="6">
        <v>810</v>
      </c>
      <c r="Q13" s="18"/>
      <c r="R13" s="18"/>
      <c r="S13" s="11"/>
    </row>
    <row r="14" spans="1:27" s="4" customFormat="1" ht="22.8" customHeight="1">
      <c r="A14" s="8">
        <v>8</v>
      </c>
      <c r="B14" s="9" t="s">
        <v>22</v>
      </c>
      <c r="C14" s="16">
        <v>45</v>
      </c>
      <c r="D14" s="17">
        <v>2200</v>
      </c>
      <c r="E14" s="6">
        <v>60</v>
      </c>
      <c r="F14" s="6">
        <v>8500</v>
      </c>
      <c r="G14" s="6">
        <f t="shared" si="2"/>
        <v>11004.323</v>
      </c>
      <c r="H14" s="10">
        <f t="shared" si="3"/>
        <v>83.834999999999994</v>
      </c>
      <c r="I14" s="10">
        <f t="shared" si="4"/>
        <v>83.834999999999994</v>
      </c>
      <c r="J14" s="10">
        <f t="shared" si="5"/>
        <v>41.912999999999997</v>
      </c>
      <c r="K14" s="10">
        <f t="shared" si="6"/>
        <v>1317.58</v>
      </c>
      <c r="L14" s="10">
        <v>1317.58</v>
      </c>
      <c r="M14" s="10">
        <v>1317.58</v>
      </c>
      <c r="N14" s="10">
        <f t="shared" si="7"/>
        <v>42</v>
      </c>
      <c r="O14" s="6">
        <f t="shared" si="8"/>
        <v>6800</v>
      </c>
      <c r="P14" s="6">
        <v>60</v>
      </c>
      <c r="Q14" s="18"/>
      <c r="R14" s="18"/>
      <c r="S14" s="11"/>
    </row>
    <row r="15" spans="1:27" s="4" customFormat="1" ht="22.8" customHeight="1">
      <c r="A15" s="8">
        <v>9</v>
      </c>
      <c r="B15" s="9" t="s">
        <v>23</v>
      </c>
      <c r="C15" s="16">
        <v>692</v>
      </c>
      <c r="D15" s="17">
        <v>3600</v>
      </c>
      <c r="E15" s="6">
        <v>200</v>
      </c>
      <c r="F15" s="6">
        <v>14000</v>
      </c>
      <c r="G15" s="6">
        <f t="shared" si="2"/>
        <v>21031.040799999999</v>
      </c>
      <c r="H15" s="10">
        <f t="shared" si="3"/>
        <v>1289.1959999999999</v>
      </c>
      <c r="I15" s="10">
        <f t="shared" si="4"/>
        <v>1289.1959999999999</v>
      </c>
      <c r="J15" s="10">
        <f t="shared" si="5"/>
        <v>644.52880000000005</v>
      </c>
      <c r="K15" s="10">
        <f t="shared" si="6"/>
        <v>2156.04</v>
      </c>
      <c r="L15" s="10">
        <v>2156.04</v>
      </c>
      <c r="M15" s="10">
        <v>2156.04</v>
      </c>
      <c r="N15" s="10">
        <f t="shared" si="7"/>
        <v>140</v>
      </c>
      <c r="O15" s="6">
        <f t="shared" si="8"/>
        <v>11200</v>
      </c>
      <c r="P15" s="6">
        <v>660</v>
      </c>
      <c r="Q15" s="18"/>
      <c r="R15" s="18"/>
      <c r="S15" s="11"/>
    </row>
    <row r="16" spans="1:27" s="4" customFormat="1" ht="22.8" customHeight="1">
      <c r="A16" s="8">
        <v>10</v>
      </c>
      <c r="B16" s="9" t="s">
        <v>24</v>
      </c>
      <c r="C16" s="16">
        <v>544</v>
      </c>
      <c r="D16" s="17">
        <v>3000</v>
      </c>
      <c r="E16" s="6">
        <v>690</v>
      </c>
      <c r="F16" s="6">
        <v>15000</v>
      </c>
      <c r="G16" s="6">
        <f t="shared" si="2"/>
        <v>20406.725599999998</v>
      </c>
      <c r="H16" s="10">
        <f t="shared" si="3"/>
        <v>1013.472</v>
      </c>
      <c r="I16" s="10">
        <f t="shared" si="4"/>
        <v>1013.472</v>
      </c>
      <c r="J16" s="10">
        <f t="shared" si="5"/>
        <v>506.6816</v>
      </c>
      <c r="K16" s="10">
        <f t="shared" si="6"/>
        <v>1796.7</v>
      </c>
      <c r="L16" s="10">
        <v>1796.7</v>
      </c>
      <c r="M16" s="10">
        <v>1796.7</v>
      </c>
      <c r="N16" s="10">
        <f t="shared" si="7"/>
        <v>482.99999999999994</v>
      </c>
      <c r="O16" s="6">
        <f t="shared" si="8"/>
        <v>12000</v>
      </c>
      <c r="P16" s="6"/>
      <c r="Q16" s="18"/>
      <c r="R16" s="18"/>
      <c r="S16" s="11"/>
    </row>
    <row r="17" spans="1:19" s="4" customFormat="1" ht="22.8" customHeight="1">
      <c r="A17" s="8">
        <v>11</v>
      </c>
      <c r="B17" s="9" t="s">
        <v>25</v>
      </c>
      <c r="C17" s="16">
        <v>802</v>
      </c>
      <c r="D17" s="17">
        <v>1446</v>
      </c>
      <c r="E17" s="6">
        <v>500</v>
      </c>
      <c r="F17" s="6">
        <v>5000</v>
      </c>
      <c r="G17" s="6">
        <f t="shared" si="2"/>
        <v>10683.262999999999</v>
      </c>
      <c r="H17" s="10">
        <f t="shared" si="3"/>
        <v>1494.126</v>
      </c>
      <c r="I17" s="10">
        <f t="shared" si="4"/>
        <v>1494.126</v>
      </c>
      <c r="J17" s="10">
        <f t="shared" si="5"/>
        <v>746.9828</v>
      </c>
      <c r="K17" s="10">
        <f t="shared" si="6"/>
        <v>866.00940000000003</v>
      </c>
      <c r="L17" s="10">
        <v>866.00940000000003</v>
      </c>
      <c r="M17" s="10">
        <v>866.00940000000003</v>
      </c>
      <c r="N17" s="10">
        <f t="shared" si="7"/>
        <v>350</v>
      </c>
      <c r="O17" s="6">
        <f t="shared" si="8"/>
        <v>4000</v>
      </c>
      <c r="P17" s="6"/>
      <c r="Q17" s="18"/>
      <c r="R17" s="18"/>
      <c r="S17" s="11"/>
    </row>
    <row r="18" spans="1:19" s="4" customFormat="1" ht="22.8" customHeight="1">
      <c r="A18" s="8">
        <v>12</v>
      </c>
      <c r="B18" s="9" t="s">
        <v>26</v>
      </c>
      <c r="C18" s="16">
        <v>1350</v>
      </c>
      <c r="D18" s="17">
        <v>3600</v>
      </c>
      <c r="E18" s="6">
        <v>880</v>
      </c>
      <c r="F18" s="6">
        <v>14300</v>
      </c>
      <c r="G18" s="6">
        <f t="shared" si="2"/>
        <v>24844.61</v>
      </c>
      <c r="H18" s="10">
        <f>C18*1.863-2</f>
        <v>2513.0500000000002</v>
      </c>
      <c r="I18" s="10">
        <f t="shared" si="4"/>
        <v>2513.0500000000002</v>
      </c>
      <c r="J18" s="10">
        <f t="shared" si="5"/>
        <v>1257.3900000000001</v>
      </c>
      <c r="K18" s="10">
        <f>D18*0.5989-1</f>
        <v>2155.04</v>
      </c>
      <c r="L18" s="10">
        <v>2155.04</v>
      </c>
      <c r="M18" s="10">
        <f>2155.04+40</f>
        <v>2195.04</v>
      </c>
      <c r="N18" s="10">
        <f t="shared" si="7"/>
        <v>616</v>
      </c>
      <c r="O18" s="6">
        <f t="shared" si="8"/>
        <v>11440</v>
      </c>
      <c r="P18" s="6"/>
      <c r="Q18" s="18"/>
      <c r="R18" s="18"/>
      <c r="S18" s="11"/>
    </row>
    <row r="19" spans="1:19" s="4" customFormat="1" ht="22.8" customHeight="1">
      <c r="A19" s="8">
        <v>13</v>
      </c>
      <c r="B19" s="9" t="s">
        <v>27</v>
      </c>
      <c r="C19" s="16">
        <v>430</v>
      </c>
      <c r="D19" s="17">
        <v>600</v>
      </c>
      <c r="E19" s="6">
        <v>370</v>
      </c>
      <c r="F19" s="6">
        <v>3700</v>
      </c>
      <c r="G19" s="6">
        <f t="shared" si="2"/>
        <v>6299.7020000000002</v>
      </c>
      <c r="H19" s="10">
        <f t="shared" si="3"/>
        <v>801.09</v>
      </c>
      <c r="I19" s="10">
        <f t="shared" si="4"/>
        <v>801.09</v>
      </c>
      <c r="J19" s="10">
        <f t="shared" si="5"/>
        <v>400.50200000000001</v>
      </c>
      <c r="K19" s="10">
        <f t="shared" si="6"/>
        <v>359.34</v>
      </c>
      <c r="L19" s="10">
        <v>359.34</v>
      </c>
      <c r="M19" s="10">
        <v>359.34</v>
      </c>
      <c r="N19" s="10">
        <f t="shared" si="7"/>
        <v>259</v>
      </c>
      <c r="O19" s="6">
        <f t="shared" si="8"/>
        <v>2960</v>
      </c>
      <c r="P19" s="6"/>
      <c r="Q19" s="18"/>
      <c r="R19" s="18"/>
      <c r="S19" s="11"/>
    </row>
    <row r="20" spans="1:19" s="4" customFormat="1" ht="22.8" customHeight="1">
      <c r="A20" s="8">
        <v>14</v>
      </c>
      <c r="B20" s="9" t="s">
        <v>28</v>
      </c>
      <c r="C20" s="16">
        <v>527</v>
      </c>
      <c r="D20" s="17">
        <v>1300</v>
      </c>
      <c r="E20" s="6">
        <v>340</v>
      </c>
      <c r="F20" s="6">
        <v>3500</v>
      </c>
      <c r="G20" s="6">
        <f t="shared" si="2"/>
        <v>7828.1597999999994</v>
      </c>
      <c r="H20" s="10">
        <f t="shared" si="3"/>
        <v>981.80100000000004</v>
      </c>
      <c r="I20" s="10">
        <f t="shared" si="4"/>
        <v>981.80100000000004</v>
      </c>
      <c r="J20" s="10">
        <f t="shared" si="5"/>
        <v>490.84780000000001</v>
      </c>
      <c r="K20" s="10">
        <f t="shared" si="6"/>
        <v>778.56999999999994</v>
      </c>
      <c r="L20" s="10">
        <v>778.56999999999994</v>
      </c>
      <c r="M20" s="10">
        <v>778.56999999999994</v>
      </c>
      <c r="N20" s="10">
        <f t="shared" si="7"/>
        <v>237.99999999999997</v>
      </c>
      <c r="O20" s="6">
        <f t="shared" si="8"/>
        <v>2800</v>
      </c>
      <c r="P20" s="6"/>
      <c r="Q20" s="18"/>
      <c r="R20" s="18"/>
      <c r="S20" s="11"/>
    </row>
    <row r="21" spans="1:19" s="4" customFormat="1" ht="22.8" customHeight="1">
      <c r="A21" s="8">
        <v>15</v>
      </c>
      <c r="B21" s="9" t="s">
        <v>29</v>
      </c>
      <c r="C21" s="16">
        <v>440</v>
      </c>
      <c r="D21" s="17">
        <v>1640</v>
      </c>
      <c r="E21" s="6">
        <v>300</v>
      </c>
      <c r="F21" s="6">
        <v>3000</v>
      </c>
      <c r="G21" s="6">
        <f t="shared" si="2"/>
        <v>7605.8440000000001</v>
      </c>
      <c r="H21" s="10">
        <f t="shared" si="3"/>
        <v>819.72</v>
      </c>
      <c r="I21" s="10">
        <f t="shared" si="4"/>
        <v>819.72</v>
      </c>
      <c r="J21" s="10">
        <f t="shared" si="5"/>
        <v>409.81600000000003</v>
      </c>
      <c r="K21" s="10">
        <f t="shared" si="6"/>
        <v>982.19600000000003</v>
      </c>
      <c r="L21" s="10">
        <v>982.19600000000003</v>
      </c>
      <c r="M21" s="10">
        <v>982.19600000000003</v>
      </c>
      <c r="N21" s="10">
        <f t="shared" si="7"/>
        <v>210</v>
      </c>
      <c r="O21" s="6">
        <f t="shared" si="8"/>
        <v>2400</v>
      </c>
      <c r="P21" s="6"/>
      <c r="Q21" s="18"/>
      <c r="R21" s="18"/>
      <c r="S21" s="11"/>
    </row>
    <row r="22" spans="1:19" s="4" customFormat="1" ht="22.8" customHeight="1">
      <c r="A22" s="8">
        <v>16</v>
      </c>
      <c r="B22" s="9" t="s">
        <v>30</v>
      </c>
      <c r="C22" s="16">
        <v>805</v>
      </c>
      <c r="D22" s="17">
        <v>3200</v>
      </c>
      <c r="E22" s="6">
        <v>500</v>
      </c>
      <c r="F22" s="6">
        <v>10000</v>
      </c>
      <c r="G22" s="6">
        <f t="shared" si="2"/>
        <v>17848.646999999997</v>
      </c>
      <c r="H22" s="10">
        <f t="shared" si="3"/>
        <v>1499.7149999999999</v>
      </c>
      <c r="I22" s="10">
        <f t="shared" si="4"/>
        <v>1499.7149999999999</v>
      </c>
      <c r="J22" s="10">
        <f t="shared" si="5"/>
        <v>749.77700000000004</v>
      </c>
      <c r="K22" s="10">
        <f t="shared" si="6"/>
        <v>1916.48</v>
      </c>
      <c r="L22" s="10">
        <v>1916.48</v>
      </c>
      <c r="M22" s="10">
        <v>1916.48</v>
      </c>
      <c r="N22" s="10">
        <f t="shared" si="7"/>
        <v>350</v>
      </c>
      <c r="O22" s="6">
        <f t="shared" si="8"/>
        <v>8000</v>
      </c>
      <c r="P22" s="6"/>
      <c r="Q22" s="18"/>
      <c r="R22" s="18"/>
      <c r="S22" s="11"/>
    </row>
    <row r="23" spans="1:19" s="4" customFormat="1" ht="22.8" customHeight="1">
      <c r="A23" s="8">
        <v>17</v>
      </c>
      <c r="B23" s="9" t="s">
        <v>31</v>
      </c>
      <c r="C23" s="16">
        <v>1310</v>
      </c>
      <c r="D23" s="17">
        <v>3200</v>
      </c>
      <c r="E23" s="6">
        <v>810</v>
      </c>
      <c r="F23" s="6">
        <v>11000</v>
      </c>
      <c r="G23" s="6">
        <f t="shared" si="2"/>
        <v>21217.633999999998</v>
      </c>
      <c r="H23" s="10">
        <f t="shared" si="3"/>
        <v>2440.5300000000002</v>
      </c>
      <c r="I23" s="10">
        <f t="shared" si="4"/>
        <v>2440.5300000000002</v>
      </c>
      <c r="J23" s="10">
        <f t="shared" si="5"/>
        <v>1220.134</v>
      </c>
      <c r="K23" s="10">
        <f t="shared" si="6"/>
        <v>1916.48</v>
      </c>
      <c r="L23" s="10">
        <v>1916.48</v>
      </c>
      <c r="M23" s="10">
        <v>1916.48</v>
      </c>
      <c r="N23" s="10">
        <f t="shared" si="7"/>
        <v>567</v>
      </c>
      <c r="O23" s="6">
        <f t="shared" si="8"/>
        <v>8800</v>
      </c>
      <c r="P23" s="6"/>
      <c r="Q23" s="18"/>
      <c r="R23" s="18"/>
      <c r="S23" s="11"/>
    </row>
    <row r="24" spans="1:19">
      <c r="A24" s="1" t="s">
        <v>34</v>
      </c>
      <c r="H24" s="2"/>
      <c r="I24" s="2"/>
      <c r="J24" s="2"/>
      <c r="K24" s="2"/>
      <c r="L24" s="2"/>
      <c r="M24" s="2"/>
      <c r="N24" s="2"/>
    </row>
    <row r="26" spans="1:19">
      <c r="E26" s="3"/>
      <c r="F26" s="3"/>
      <c r="G26" s="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</sheetData>
  <mergeCells count="7">
    <mergeCell ref="C4:F4"/>
    <mergeCell ref="A6:B6"/>
    <mergeCell ref="A4:A5"/>
    <mergeCell ref="B4:B5"/>
    <mergeCell ref="A2:O2"/>
    <mergeCell ref="A1:O1"/>
    <mergeCell ref="G4:P4"/>
  </mergeCells>
  <phoneticPr fontId="4" type="noConversion"/>
  <printOptions horizontalCentered="1"/>
  <pageMargins left="0.2" right="0.2" top="0.5" bottom="0.45" header="0.34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TongGS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VŨ HỮU LƯỠNG</cp:lastModifiedBy>
  <cp:lastPrinted>2023-11-21T16:27:18Z</cp:lastPrinted>
  <dcterms:created xsi:type="dcterms:W3CDTF">2015-07-09T04:08:01Z</dcterms:created>
  <dcterms:modified xsi:type="dcterms:W3CDTF">2023-11-23T11:08:56Z</dcterms:modified>
</cp:coreProperties>
</file>