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INH TAN\NĂM 2024\CÔNG VĂN ĐẾN\UBND HUYỆN\THÁNG 3\04-10.3\CV XIN Ý KIẾN ĐIỀU CHỈNH QĐ 749\"/>
    </mc:Choice>
  </mc:AlternateContent>
  <bookViews>
    <workbookView xWindow="0" yWindow="0" windowWidth="23040" windowHeight="11520" activeTab="1"/>
  </bookViews>
  <sheets>
    <sheet name="Biểu chi tiết các năm " sheetId="5" r:id="rId1"/>
    <sheet name="Sheet1" sheetId="6" r:id="rId2"/>
  </sheets>
  <definedNames>
    <definedName name="_xlnm.Print_Area" localSheetId="0">'Biểu chi tiết các năm '!$A$1:$X$192</definedName>
    <definedName name="_xlnm.Print_Titles" localSheetId="0">'Biểu chi tiết các năm '!$4:$7</definedName>
  </definedNames>
  <calcPr calcId="162913"/>
</workbook>
</file>

<file path=xl/calcChain.xml><?xml version="1.0" encoding="utf-8"?>
<calcChain xmlns="http://schemas.openxmlformats.org/spreadsheetml/2006/main">
  <c r="G36" i="5" l="1"/>
  <c r="G73" i="5"/>
  <c r="G111" i="5"/>
  <c r="H111" i="5"/>
  <c r="J111" i="5"/>
  <c r="K111" i="5"/>
  <c r="Q114" i="5"/>
  <c r="Q115" i="5"/>
  <c r="Q116" i="5"/>
  <c r="Q117" i="5"/>
  <c r="Q118" i="5"/>
  <c r="Q119" i="5"/>
  <c r="Q120" i="5"/>
  <c r="Q113" i="5"/>
  <c r="Q180" i="5"/>
  <c r="Q141" i="5"/>
  <c r="Q142" i="5"/>
  <c r="Q143" i="5"/>
  <c r="Q144" i="5"/>
  <c r="Q145" i="5"/>
  <c r="Q146" i="5"/>
  <c r="Q147" i="5"/>
  <c r="Q148" i="5"/>
  <c r="Q149" i="5"/>
  <c r="Q140" i="5"/>
  <c r="Q123" i="5"/>
  <c r="Q124" i="5"/>
  <c r="Q125" i="5"/>
  <c r="Q126" i="5"/>
  <c r="Q122" i="5"/>
  <c r="Q76" i="5"/>
  <c r="Q77" i="5"/>
  <c r="Q78" i="5"/>
  <c r="Q79" i="5"/>
  <c r="Q80" i="5"/>
  <c r="Q81" i="5"/>
  <c r="Q82" i="5"/>
  <c r="Q83" i="5"/>
  <c r="Q84" i="5"/>
  <c r="Q75" i="5"/>
  <c r="Q64" i="5"/>
  <c r="Q65" i="5"/>
  <c r="Q66" i="5"/>
  <c r="Q67" i="5"/>
  <c r="Q68" i="5"/>
  <c r="Q69" i="5"/>
  <c r="Q70" i="5"/>
  <c r="Q71" i="5"/>
  <c r="Q72" i="5"/>
  <c r="Q63" i="5"/>
  <c r="E62" i="5"/>
  <c r="Q51" i="5"/>
  <c r="Q52" i="5"/>
  <c r="Q53" i="5"/>
  <c r="Q54" i="5"/>
  <c r="Q55" i="5"/>
  <c r="Q56" i="5"/>
  <c r="Q58" i="5"/>
  <c r="Q59" i="5"/>
  <c r="Q60" i="5"/>
  <c r="Q48" i="5"/>
  <c r="Q38" i="5"/>
  <c r="Q39" i="5"/>
  <c r="Q40" i="5"/>
  <c r="Q41" i="5"/>
  <c r="Q42" i="5"/>
  <c r="Q43" i="5"/>
  <c r="Q44" i="5"/>
  <c r="Q45" i="5"/>
  <c r="Q37" i="5"/>
  <c r="Q29" i="5"/>
  <c r="Q30" i="5"/>
  <c r="Q31" i="5"/>
  <c r="Q32" i="5"/>
  <c r="Q33" i="5"/>
  <c r="Q34" i="5"/>
  <c r="Q35" i="5"/>
  <c r="Q28" i="5"/>
  <c r="Q18" i="5"/>
  <c r="Q19" i="5"/>
  <c r="Q20" i="5"/>
  <c r="Q21" i="5"/>
  <c r="Q22" i="5"/>
  <c r="Q23" i="5"/>
  <c r="Q24" i="5"/>
  <c r="Q25" i="5"/>
  <c r="Q26" i="5"/>
  <c r="E139" i="5"/>
  <c r="E111" i="5"/>
  <c r="E74" i="5"/>
  <c r="E49" i="5"/>
  <c r="Q49" i="5" s="1"/>
  <c r="E27" i="5"/>
  <c r="E10" i="5"/>
  <c r="E47" i="5" l="1"/>
  <c r="E36" i="5" s="1"/>
  <c r="M139" i="5"/>
  <c r="G162" i="5" l="1"/>
  <c r="J162" i="5"/>
  <c r="M162" i="5"/>
  <c r="M127" i="5"/>
  <c r="J127" i="5"/>
  <c r="M121" i="5"/>
  <c r="F126" i="5"/>
  <c r="G121" i="5"/>
  <c r="H121" i="5"/>
  <c r="M111" i="5"/>
  <c r="N111" i="5"/>
  <c r="P111" i="5"/>
  <c r="G10" i="5"/>
  <c r="H10" i="5"/>
  <c r="J10" i="5"/>
  <c r="K10" i="5"/>
  <c r="M10" i="5"/>
  <c r="N10" i="5"/>
  <c r="P10" i="5"/>
  <c r="C11" i="5" l="1"/>
  <c r="F11" i="5"/>
  <c r="I11" i="5"/>
  <c r="L11" i="5"/>
  <c r="O11" i="5"/>
  <c r="S11" i="5"/>
  <c r="T11" i="5"/>
  <c r="C12" i="5"/>
  <c r="F12" i="5"/>
  <c r="I12" i="5"/>
  <c r="L12" i="5"/>
  <c r="O12" i="5"/>
  <c r="S12" i="5"/>
  <c r="T12" i="5"/>
  <c r="C13" i="5"/>
  <c r="F13" i="5"/>
  <c r="I13" i="5"/>
  <c r="L13" i="5"/>
  <c r="O13" i="5"/>
  <c r="S13" i="5"/>
  <c r="T13" i="5"/>
  <c r="C14" i="5"/>
  <c r="F14" i="5"/>
  <c r="I14" i="5"/>
  <c r="L14" i="5"/>
  <c r="O14" i="5"/>
  <c r="S14" i="5"/>
  <c r="T14" i="5"/>
  <c r="C15" i="5"/>
  <c r="F15" i="5"/>
  <c r="I15" i="5"/>
  <c r="L15" i="5"/>
  <c r="O15" i="5"/>
  <c r="S15" i="5"/>
  <c r="T15" i="5"/>
  <c r="S190" i="5"/>
  <c r="Q190" i="5"/>
  <c r="O190" i="5" s="1"/>
  <c r="L190" i="5"/>
  <c r="I190" i="5"/>
  <c r="F190" i="5"/>
  <c r="S189" i="5"/>
  <c r="Q189" i="5"/>
  <c r="O189" i="5" s="1"/>
  <c r="L189" i="5"/>
  <c r="I189" i="5"/>
  <c r="F189" i="5"/>
  <c r="S188" i="5"/>
  <c r="Q188" i="5"/>
  <c r="O188" i="5" s="1"/>
  <c r="L188" i="5"/>
  <c r="I188" i="5"/>
  <c r="F188" i="5"/>
  <c r="S187" i="5"/>
  <c r="Q187" i="5"/>
  <c r="O187" i="5" s="1"/>
  <c r="L187" i="5"/>
  <c r="I187" i="5"/>
  <c r="F187" i="5"/>
  <c r="S186" i="5"/>
  <c r="Q186" i="5"/>
  <c r="O186" i="5" s="1"/>
  <c r="L186" i="5"/>
  <c r="I186" i="5"/>
  <c r="F186" i="5"/>
  <c r="S185" i="5"/>
  <c r="Q185" i="5"/>
  <c r="O185" i="5" s="1"/>
  <c r="L185" i="5"/>
  <c r="I185" i="5"/>
  <c r="F185" i="5"/>
  <c r="S184" i="5"/>
  <c r="Q184" i="5"/>
  <c r="O184" i="5" s="1"/>
  <c r="L184" i="5"/>
  <c r="I184" i="5"/>
  <c r="F184" i="5"/>
  <c r="S183" i="5"/>
  <c r="Q183" i="5"/>
  <c r="O183" i="5" s="1"/>
  <c r="L183" i="5"/>
  <c r="I183" i="5"/>
  <c r="F183" i="5"/>
  <c r="S182" i="5"/>
  <c r="Q182" i="5"/>
  <c r="O182" i="5" s="1"/>
  <c r="L182" i="5"/>
  <c r="I182" i="5"/>
  <c r="F182" i="5"/>
  <c r="Q181" i="5"/>
  <c r="T181" i="5" s="1"/>
  <c r="P181" i="5"/>
  <c r="S181" i="5" s="1"/>
  <c r="L181" i="5"/>
  <c r="I181" i="5"/>
  <c r="F181" i="5"/>
  <c r="C181" i="5"/>
  <c r="T180" i="5"/>
  <c r="S180" i="5"/>
  <c r="O180" i="5"/>
  <c r="I180" i="5"/>
  <c r="F180" i="5"/>
  <c r="S179" i="5"/>
  <c r="N179" i="5"/>
  <c r="K179" i="5"/>
  <c r="H179" i="5"/>
  <c r="H162" i="5" s="1"/>
  <c r="E179" i="5"/>
  <c r="C179" i="5" s="1"/>
  <c r="S178" i="5"/>
  <c r="Q178" i="5"/>
  <c r="O178" i="5" s="1"/>
  <c r="L178" i="5"/>
  <c r="I178" i="5"/>
  <c r="F178" i="5"/>
  <c r="S177" i="5"/>
  <c r="Q177" i="5"/>
  <c r="O177" i="5" s="1"/>
  <c r="L177" i="5"/>
  <c r="I177" i="5"/>
  <c r="F177" i="5"/>
  <c r="S176" i="5"/>
  <c r="Q176" i="5"/>
  <c r="T176" i="5" s="1"/>
  <c r="L176" i="5"/>
  <c r="I176" i="5"/>
  <c r="F176" i="5"/>
  <c r="S175" i="5"/>
  <c r="Q175" i="5"/>
  <c r="O175" i="5" s="1"/>
  <c r="L175" i="5"/>
  <c r="I175" i="5"/>
  <c r="F175" i="5"/>
  <c r="S174" i="5"/>
  <c r="Q174" i="5"/>
  <c r="O174" i="5" s="1"/>
  <c r="L174" i="5"/>
  <c r="I174" i="5"/>
  <c r="F174" i="5"/>
  <c r="S173" i="5"/>
  <c r="Q173" i="5"/>
  <c r="T173" i="5" s="1"/>
  <c r="L173" i="5"/>
  <c r="I173" i="5"/>
  <c r="F173" i="5"/>
  <c r="S172" i="5"/>
  <c r="Q172" i="5"/>
  <c r="O172" i="5" s="1"/>
  <c r="L172" i="5"/>
  <c r="I172" i="5"/>
  <c r="F172" i="5"/>
  <c r="S171" i="5"/>
  <c r="Q171" i="5"/>
  <c r="O171" i="5" s="1"/>
  <c r="L171" i="5"/>
  <c r="I171" i="5"/>
  <c r="F171" i="5"/>
  <c r="S170" i="5"/>
  <c r="Q170" i="5"/>
  <c r="T170" i="5" s="1"/>
  <c r="L170" i="5"/>
  <c r="I170" i="5"/>
  <c r="F170" i="5"/>
  <c r="S169" i="5"/>
  <c r="Q169" i="5"/>
  <c r="O169" i="5" s="1"/>
  <c r="L169" i="5"/>
  <c r="I169" i="5"/>
  <c r="F169" i="5"/>
  <c r="S168" i="5"/>
  <c r="Q168" i="5"/>
  <c r="O168" i="5" s="1"/>
  <c r="L168" i="5"/>
  <c r="I168" i="5"/>
  <c r="F168" i="5"/>
  <c r="S167" i="5"/>
  <c r="Q167" i="5"/>
  <c r="T167" i="5" s="1"/>
  <c r="L167" i="5"/>
  <c r="I167" i="5"/>
  <c r="F167" i="5"/>
  <c r="S166" i="5"/>
  <c r="Q166" i="5"/>
  <c r="O166" i="5" s="1"/>
  <c r="L166" i="5"/>
  <c r="I166" i="5"/>
  <c r="F166" i="5"/>
  <c r="C166" i="5"/>
  <c r="S165" i="5"/>
  <c r="Q165" i="5"/>
  <c r="O165" i="5" s="1"/>
  <c r="L165" i="5"/>
  <c r="I165" i="5"/>
  <c r="F165" i="5"/>
  <c r="C165" i="5"/>
  <c r="S164" i="5"/>
  <c r="Q164" i="5"/>
  <c r="O164" i="5" s="1"/>
  <c r="L164" i="5"/>
  <c r="I164" i="5"/>
  <c r="F164" i="5"/>
  <c r="C164" i="5"/>
  <c r="Q163" i="5"/>
  <c r="T163" i="5" s="1"/>
  <c r="P163" i="5"/>
  <c r="L163" i="5"/>
  <c r="I163" i="5"/>
  <c r="F163" i="5"/>
  <c r="C163" i="5"/>
  <c r="D162" i="5"/>
  <c r="S161" i="5"/>
  <c r="Q161" i="5"/>
  <c r="L161" i="5"/>
  <c r="I161" i="5"/>
  <c r="F161" i="5"/>
  <c r="S160" i="5"/>
  <c r="Q160" i="5"/>
  <c r="O160" i="5" s="1"/>
  <c r="L160" i="5"/>
  <c r="I160" i="5"/>
  <c r="F160" i="5"/>
  <c r="S159" i="5"/>
  <c r="Q159" i="5"/>
  <c r="O159" i="5" s="1"/>
  <c r="L159" i="5"/>
  <c r="I159" i="5"/>
  <c r="F159" i="5"/>
  <c r="S158" i="5"/>
  <c r="Q158" i="5"/>
  <c r="L158" i="5"/>
  <c r="I158" i="5"/>
  <c r="F158" i="5"/>
  <c r="S157" i="5"/>
  <c r="Q157" i="5"/>
  <c r="O157" i="5" s="1"/>
  <c r="L157" i="5"/>
  <c r="I157" i="5"/>
  <c r="F157" i="5"/>
  <c r="S156" i="5"/>
  <c r="Q156" i="5"/>
  <c r="O156" i="5" s="1"/>
  <c r="L156" i="5"/>
  <c r="I156" i="5"/>
  <c r="F156" i="5"/>
  <c r="S155" i="5"/>
  <c r="Q155" i="5"/>
  <c r="L155" i="5"/>
  <c r="I155" i="5"/>
  <c r="F155" i="5"/>
  <c r="S154" i="5"/>
  <c r="Q154" i="5"/>
  <c r="O154" i="5" s="1"/>
  <c r="L154" i="5"/>
  <c r="I154" i="5"/>
  <c r="F154" i="5"/>
  <c r="S153" i="5"/>
  <c r="Q153" i="5"/>
  <c r="O153" i="5" s="1"/>
  <c r="L153" i="5"/>
  <c r="I153" i="5"/>
  <c r="F153" i="5"/>
  <c r="S152" i="5"/>
  <c r="Q152" i="5"/>
  <c r="L152" i="5"/>
  <c r="I152" i="5"/>
  <c r="F152" i="5"/>
  <c r="S151" i="5"/>
  <c r="Q151" i="5"/>
  <c r="O151" i="5" s="1"/>
  <c r="L151" i="5"/>
  <c r="I151" i="5"/>
  <c r="F151" i="5"/>
  <c r="Q150" i="5"/>
  <c r="T150" i="5" s="1"/>
  <c r="P150" i="5"/>
  <c r="S150" i="5" s="1"/>
  <c r="L150" i="5"/>
  <c r="I150" i="5"/>
  <c r="F150" i="5"/>
  <c r="C150" i="5"/>
  <c r="T149" i="5"/>
  <c r="S149" i="5"/>
  <c r="O149" i="5"/>
  <c r="L149" i="5"/>
  <c r="I149" i="5"/>
  <c r="F149" i="5"/>
  <c r="T148" i="5"/>
  <c r="S148" i="5"/>
  <c r="O148" i="5"/>
  <c r="L148" i="5"/>
  <c r="I148" i="5"/>
  <c r="F148" i="5"/>
  <c r="T147" i="5"/>
  <c r="S147" i="5"/>
  <c r="O147" i="5"/>
  <c r="L147" i="5"/>
  <c r="I147" i="5"/>
  <c r="F147" i="5"/>
  <c r="T146" i="5"/>
  <c r="S146" i="5"/>
  <c r="O146" i="5"/>
  <c r="L146" i="5"/>
  <c r="I146" i="5"/>
  <c r="F146" i="5"/>
  <c r="T145" i="5"/>
  <c r="S145" i="5"/>
  <c r="O145" i="5"/>
  <c r="L145" i="5"/>
  <c r="I145" i="5"/>
  <c r="F145" i="5"/>
  <c r="S144" i="5"/>
  <c r="O144" i="5"/>
  <c r="L144" i="5"/>
  <c r="I144" i="5"/>
  <c r="F144" i="5"/>
  <c r="S143" i="5"/>
  <c r="O143" i="5"/>
  <c r="L143" i="5"/>
  <c r="I143" i="5"/>
  <c r="F143" i="5"/>
  <c r="T142" i="5"/>
  <c r="S142" i="5"/>
  <c r="O142" i="5"/>
  <c r="L142" i="5"/>
  <c r="I142" i="5"/>
  <c r="F142" i="5"/>
  <c r="S141" i="5"/>
  <c r="L141" i="5"/>
  <c r="I141" i="5"/>
  <c r="F141" i="5"/>
  <c r="S140" i="5"/>
  <c r="O140" i="5"/>
  <c r="L140" i="5"/>
  <c r="I140" i="5"/>
  <c r="F140" i="5"/>
  <c r="P139" i="5"/>
  <c r="P138" i="5" s="1"/>
  <c r="N139" i="5"/>
  <c r="N138" i="5" s="1"/>
  <c r="M138" i="5"/>
  <c r="K139" i="5"/>
  <c r="J139" i="5"/>
  <c r="H139" i="5"/>
  <c r="H138" i="5" s="1"/>
  <c r="G139" i="5"/>
  <c r="G138" i="5" s="1"/>
  <c r="C139" i="5"/>
  <c r="E138" i="5"/>
  <c r="D138" i="5"/>
  <c r="S137" i="5"/>
  <c r="Q137" i="5"/>
  <c r="O137" i="5" s="1"/>
  <c r="L137" i="5"/>
  <c r="I137" i="5"/>
  <c r="F137" i="5"/>
  <c r="S136" i="5"/>
  <c r="Q136" i="5"/>
  <c r="O136" i="5" s="1"/>
  <c r="L136" i="5"/>
  <c r="I136" i="5"/>
  <c r="F136" i="5"/>
  <c r="S135" i="5"/>
  <c r="Q135" i="5"/>
  <c r="T135" i="5" s="1"/>
  <c r="L135" i="5"/>
  <c r="I135" i="5"/>
  <c r="F135" i="5"/>
  <c r="S134" i="5"/>
  <c r="Q134" i="5"/>
  <c r="O134" i="5" s="1"/>
  <c r="L134" i="5"/>
  <c r="I134" i="5"/>
  <c r="F134" i="5"/>
  <c r="S133" i="5"/>
  <c r="Q133" i="5"/>
  <c r="O133" i="5" s="1"/>
  <c r="L133" i="5"/>
  <c r="I133" i="5"/>
  <c r="F133" i="5"/>
  <c r="S132" i="5"/>
  <c r="Q132" i="5"/>
  <c r="T132" i="5" s="1"/>
  <c r="L132" i="5"/>
  <c r="I132" i="5"/>
  <c r="F132" i="5"/>
  <c r="S131" i="5"/>
  <c r="Q131" i="5"/>
  <c r="T131" i="5" s="1"/>
  <c r="L131" i="5"/>
  <c r="I131" i="5"/>
  <c r="F131" i="5"/>
  <c r="S130" i="5"/>
  <c r="Q130" i="5"/>
  <c r="O130" i="5" s="1"/>
  <c r="L130" i="5"/>
  <c r="I130" i="5"/>
  <c r="F130" i="5"/>
  <c r="S129" i="5"/>
  <c r="Q129" i="5"/>
  <c r="T129" i="5" s="1"/>
  <c r="L129" i="5"/>
  <c r="I129" i="5"/>
  <c r="F129" i="5"/>
  <c r="S128" i="5"/>
  <c r="Q128" i="5"/>
  <c r="T128" i="5" s="1"/>
  <c r="L128" i="5"/>
  <c r="I128" i="5"/>
  <c r="F128" i="5"/>
  <c r="Q127" i="5"/>
  <c r="T127" i="5" s="1"/>
  <c r="P127" i="5"/>
  <c r="I127" i="5"/>
  <c r="F127" i="5"/>
  <c r="C127" i="5"/>
  <c r="S126" i="5"/>
  <c r="O126" i="5"/>
  <c r="L126" i="5"/>
  <c r="S125" i="5"/>
  <c r="O125" i="5"/>
  <c r="L125" i="5"/>
  <c r="I125" i="5"/>
  <c r="F125" i="5"/>
  <c r="S124" i="5"/>
  <c r="T124" i="5"/>
  <c r="L124" i="5"/>
  <c r="I124" i="5"/>
  <c r="F124" i="5"/>
  <c r="C124" i="5"/>
  <c r="S123" i="5"/>
  <c r="O123" i="5"/>
  <c r="L123" i="5"/>
  <c r="I123" i="5"/>
  <c r="F123" i="5"/>
  <c r="C123" i="5"/>
  <c r="S122" i="5"/>
  <c r="T122" i="5"/>
  <c r="L122" i="5"/>
  <c r="I122" i="5"/>
  <c r="F122" i="5"/>
  <c r="C122" i="5"/>
  <c r="P121" i="5"/>
  <c r="N121" i="5"/>
  <c r="K121" i="5"/>
  <c r="I121" i="5" s="1"/>
  <c r="D121" i="5"/>
  <c r="C121" i="5" s="1"/>
  <c r="T120" i="5"/>
  <c r="S120" i="5"/>
  <c r="O120" i="5"/>
  <c r="L120" i="5"/>
  <c r="I120" i="5"/>
  <c r="F120" i="5"/>
  <c r="T119" i="5"/>
  <c r="S119" i="5"/>
  <c r="O119" i="5"/>
  <c r="L119" i="5"/>
  <c r="I119" i="5"/>
  <c r="F119" i="5"/>
  <c r="T118" i="5"/>
  <c r="S118" i="5"/>
  <c r="O118" i="5"/>
  <c r="L118" i="5"/>
  <c r="I118" i="5"/>
  <c r="F118" i="5"/>
  <c r="T117" i="5"/>
  <c r="S117" i="5"/>
  <c r="O117" i="5"/>
  <c r="L117" i="5"/>
  <c r="I117" i="5"/>
  <c r="F117" i="5"/>
  <c r="T116" i="5"/>
  <c r="S116" i="5"/>
  <c r="O116" i="5"/>
  <c r="L116" i="5"/>
  <c r="I116" i="5"/>
  <c r="F116" i="5"/>
  <c r="T115" i="5"/>
  <c r="S115" i="5"/>
  <c r="O115" i="5"/>
  <c r="L115" i="5"/>
  <c r="I115" i="5"/>
  <c r="F115" i="5"/>
  <c r="T114" i="5"/>
  <c r="S114" i="5"/>
  <c r="O114" i="5"/>
  <c r="L114" i="5"/>
  <c r="I114" i="5"/>
  <c r="F114" i="5"/>
  <c r="T113" i="5"/>
  <c r="S113" i="5"/>
  <c r="O113" i="5"/>
  <c r="L113" i="5"/>
  <c r="I113" i="5"/>
  <c r="F113" i="5"/>
  <c r="S112" i="5"/>
  <c r="Q112" i="5"/>
  <c r="Q111" i="5" s="1"/>
  <c r="L112" i="5"/>
  <c r="I112" i="5"/>
  <c r="F112" i="5"/>
  <c r="C111" i="5"/>
  <c r="S110" i="5"/>
  <c r="Q110" i="5"/>
  <c r="T110" i="5" s="1"/>
  <c r="L110" i="5"/>
  <c r="I110" i="5"/>
  <c r="F110" i="5"/>
  <c r="Q109" i="5"/>
  <c r="T109" i="5" s="1"/>
  <c r="P109" i="5"/>
  <c r="L109" i="5"/>
  <c r="I109" i="5"/>
  <c r="F109" i="5"/>
  <c r="C109" i="5"/>
  <c r="S108" i="5"/>
  <c r="Q108" i="5"/>
  <c r="O108" i="5" s="1"/>
  <c r="L108" i="5"/>
  <c r="I108" i="5"/>
  <c r="F108" i="5"/>
  <c r="S107" i="5"/>
  <c r="Q107" i="5"/>
  <c r="T107" i="5" s="1"/>
  <c r="L107" i="5"/>
  <c r="I107" i="5"/>
  <c r="F107" i="5"/>
  <c r="S106" i="5"/>
  <c r="Q106" i="5"/>
  <c r="O106" i="5" s="1"/>
  <c r="L106" i="5"/>
  <c r="I106" i="5"/>
  <c r="F106" i="5"/>
  <c r="S105" i="5"/>
  <c r="Q105" i="5"/>
  <c r="T105" i="5" s="1"/>
  <c r="L105" i="5"/>
  <c r="I105" i="5"/>
  <c r="F105" i="5"/>
  <c r="S104" i="5"/>
  <c r="Q104" i="5"/>
  <c r="T104" i="5" s="1"/>
  <c r="L104" i="5"/>
  <c r="I104" i="5"/>
  <c r="F104" i="5"/>
  <c r="S103" i="5"/>
  <c r="Q103" i="5"/>
  <c r="O103" i="5" s="1"/>
  <c r="L103" i="5"/>
  <c r="I103" i="5"/>
  <c r="F103" i="5"/>
  <c r="S102" i="5"/>
  <c r="Q102" i="5"/>
  <c r="O102" i="5" s="1"/>
  <c r="L102" i="5"/>
  <c r="I102" i="5"/>
  <c r="F102" i="5"/>
  <c r="S101" i="5"/>
  <c r="Q101" i="5"/>
  <c r="T101" i="5" s="1"/>
  <c r="L101" i="5"/>
  <c r="I101" i="5"/>
  <c r="F101" i="5"/>
  <c r="S100" i="5"/>
  <c r="Q100" i="5"/>
  <c r="O100" i="5" s="1"/>
  <c r="L100" i="5"/>
  <c r="I100" i="5"/>
  <c r="F100" i="5"/>
  <c r="S99" i="5"/>
  <c r="Q99" i="5"/>
  <c r="T99" i="5" s="1"/>
  <c r="L99" i="5"/>
  <c r="I99" i="5"/>
  <c r="F99" i="5"/>
  <c r="Q98" i="5"/>
  <c r="T98" i="5" s="1"/>
  <c r="P98" i="5"/>
  <c r="L98" i="5"/>
  <c r="I98" i="5"/>
  <c r="F98" i="5"/>
  <c r="C98" i="5"/>
  <c r="S97" i="5"/>
  <c r="Q97" i="5"/>
  <c r="T97" i="5" s="1"/>
  <c r="L97" i="5"/>
  <c r="I97" i="5"/>
  <c r="F97" i="5"/>
  <c r="S96" i="5"/>
  <c r="Q96" i="5"/>
  <c r="T96" i="5" s="1"/>
  <c r="L96" i="5"/>
  <c r="I96" i="5"/>
  <c r="F96" i="5"/>
  <c r="S95" i="5"/>
  <c r="Q95" i="5"/>
  <c r="O95" i="5" s="1"/>
  <c r="L95" i="5"/>
  <c r="I95" i="5"/>
  <c r="F95" i="5"/>
  <c r="S94" i="5"/>
  <c r="Q94" i="5"/>
  <c r="T94" i="5" s="1"/>
  <c r="L94" i="5"/>
  <c r="I94" i="5"/>
  <c r="F94" i="5"/>
  <c r="S93" i="5"/>
  <c r="Q93" i="5"/>
  <c r="T93" i="5" s="1"/>
  <c r="L93" i="5"/>
  <c r="I93" i="5"/>
  <c r="F93" i="5"/>
  <c r="S92" i="5"/>
  <c r="Q92" i="5"/>
  <c r="O92" i="5" s="1"/>
  <c r="L92" i="5"/>
  <c r="I92" i="5"/>
  <c r="F92" i="5"/>
  <c r="S91" i="5"/>
  <c r="Q91" i="5"/>
  <c r="O91" i="5" s="1"/>
  <c r="L91" i="5"/>
  <c r="I91" i="5"/>
  <c r="F91" i="5"/>
  <c r="S90" i="5"/>
  <c r="Q90" i="5"/>
  <c r="T90" i="5" s="1"/>
  <c r="L90" i="5"/>
  <c r="I90" i="5"/>
  <c r="F90" i="5"/>
  <c r="S89" i="5"/>
  <c r="Q89" i="5"/>
  <c r="O89" i="5" s="1"/>
  <c r="L89" i="5"/>
  <c r="I89" i="5"/>
  <c r="F89" i="5"/>
  <c r="S88" i="5"/>
  <c r="Q88" i="5"/>
  <c r="O88" i="5" s="1"/>
  <c r="L88" i="5"/>
  <c r="I88" i="5"/>
  <c r="F88" i="5"/>
  <c r="S87" i="5"/>
  <c r="Q87" i="5"/>
  <c r="T87" i="5" s="1"/>
  <c r="L87" i="5"/>
  <c r="I87" i="5"/>
  <c r="F87" i="5"/>
  <c r="C87" i="5"/>
  <c r="S86" i="5"/>
  <c r="Q86" i="5"/>
  <c r="T86" i="5" s="1"/>
  <c r="L86" i="5"/>
  <c r="I86" i="5"/>
  <c r="F86" i="5"/>
  <c r="C86" i="5"/>
  <c r="Q85" i="5"/>
  <c r="T85" i="5" s="1"/>
  <c r="P85" i="5"/>
  <c r="L85" i="5"/>
  <c r="I85" i="5"/>
  <c r="F85" i="5"/>
  <c r="D85" i="5"/>
  <c r="C85" i="5" s="1"/>
  <c r="T84" i="5"/>
  <c r="S84" i="5"/>
  <c r="O84" i="5"/>
  <c r="L84" i="5"/>
  <c r="I84" i="5"/>
  <c r="F84" i="5"/>
  <c r="T83" i="5"/>
  <c r="S83" i="5"/>
  <c r="O83" i="5"/>
  <c r="L83" i="5"/>
  <c r="I83" i="5"/>
  <c r="F83" i="5"/>
  <c r="T82" i="5"/>
  <c r="S82" i="5"/>
  <c r="O82" i="5"/>
  <c r="L82" i="5"/>
  <c r="I82" i="5"/>
  <c r="F82" i="5"/>
  <c r="T81" i="5"/>
  <c r="S81" i="5"/>
  <c r="O81" i="5"/>
  <c r="L81" i="5"/>
  <c r="I81" i="5"/>
  <c r="F81" i="5"/>
  <c r="T80" i="5"/>
  <c r="S80" i="5"/>
  <c r="O80" i="5"/>
  <c r="L80" i="5"/>
  <c r="I80" i="5"/>
  <c r="F80" i="5"/>
  <c r="T79" i="5"/>
  <c r="S79" i="5"/>
  <c r="O79" i="5"/>
  <c r="L79" i="5"/>
  <c r="I79" i="5"/>
  <c r="F79" i="5"/>
  <c r="T78" i="5"/>
  <c r="S78" i="5"/>
  <c r="O78" i="5"/>
  <c r="L78" i="5"/>
  <c r="I78" i="5"/>
  <c r="F78" i="5"/>
  <c r="T77" i="5"/>
  <c r="O77" i="5"/>
  <c r="M77" i="5"/>
  <c r="L77" i="5" s="1"/>
  <c r="I77" i="5"/>
  <c r="F77" i="5"/>
  <c r="T76" i="5"/>
  <c r="O76" i="5"/>
  <c r="M76" i="5"/>
  <c r="L76" i="5" s="1"/>
  <c r="I76" i="5"/>
  <c r="F76" i="5"/>
  <c r="T75" i="5"/>
  <c r="S75" i="5"/>
  <c r="O75" i="5"/>
  <c r="L75" i="5"/>
  <c r="I75" i="5"/>
  <c r="F75" i="5"/>
  <c r="P74" i="5"/>
  <c r="N74" i="5"/>
  <c r="N73" i="5" s="1"/>
  <c r="K74" i="5"/>
  <c r="K73" i="5" s="1"/>
  <c r="J74" i="5"/>
  <c r="J73" i="5" s="1"/>
  <c r="H74" i="5"/>
  <c r="F74" i="5" s="1"/>
  <c r="C74" i="5"/>
  <c r="E73" i="5"/>
  <c r="D73" i="5"/>
  <c r="T72" i="5"/>
  <c r="S72" i="5"/>
  <c r="O72" i="5"/>
  <c r="L72" i="5"/>
  <c r="I72" i="5"/>
  <c r="F72" i="5"/>
  <c r="T71" i="5"/>
  <c r="S71" i="5"/>
  <c r="O71" i="5"/>
  <c r="L71" i="5"/>
  <c r="I71" i="5"/>
  <c r="F71" i="5"/>
  <c r="T70" i="5"/>
  <c r="S70" i="5"/>
  <c r="O70" i="5"/>
  <c r="L70" i="5"/>
  <c r="I70" i="5"/>
  <c r="F70" i="5"/>
  <c r="T69" i="5"/>
  <c r="S69" i="5"/>
  <c r="O69" i="5"/>
  <c r="L69" i="5"/>
  <c r="I69" i="5"/>
  <c r="F69" i="5"/>
  <c r="T68" i="5"/>
  <c r="S68" i="5"/>
  <c r="O68" i="5"/>
  <c r="L68" i="5"/>
  <c r="I68" i="5"/>
  <c r="F68" i="5"/>
  <c r="T67" i="5"/>
  <c r="S67" i="5"/>
  <c r="O67" i="5"/>
  <c r="L67" i="5"/>
  <c r="I67" i="5"/>
  <c r="F67" i="5"/>
  <c r="T66" i="5"/>
  <c r="S66" i="5"/>
  <c r="O66" i="5"/>
  <c r="L66" i="5"/>
  <c r="I66" i="5"/>
  <c r="F66" i="5"/>
  <c r="T65" i="5"/>
  <c r="S65" i="5"/>
  <c r="O65" i="5"/>
  <c r="L65" i="5"/>
  <c r="I65" i="5"/>
  <c r="F65" i="5"/>
  <c r="T64" i="5"/>
  <c r="S64" i="5"/>
  <c r="O64" i="5"/>
  <c r="L64" i="5"/>
  <c r="I64" i="5"/>
  <c r="F64" i="5"/>
  <c r="T63" i="5"/>
  <c r="S63" i="5"/>
  <c r="O63" i="5"/>
  <c r="L63" i="5"/>
  <c r="I63" i="5"/>
  <c r="F63" i="5"/>
  <c r="P62" i="5"/>
  <c r="P61" i="5" s="1"/>
  <c r="N62" i="5"/>
  <c r="N61" i="5" s="1"/>
  <c r="M62" i="5"/>
  <c r="M61" i="5" s="1"/>
  <c r="K62" i="5"/>
  <c r="K61" i="5" s="1"/>
  <c r="I61" i="5" s="1"/>
  <c r="J62" i="5"/>
  <c r="H62" i="5"/>
  <c r="H61" i="5" s="1"/>
  <c r="G62" i="5"/>
  <c r="G61" i="5" s="1"/>
  <c r="C62" i="5"/>
  <c r="E61" i="5"/>
  <c r="D61" i="5"/>
  <c r="T60" i="5"/>
  <c r="S60" i="5"/>
  <c r="O60" i="5"/>
  <c r="L60" i="5"/>
  <c r="I60" i="5"/>
  <c r="F60" i="5"/>
  <c r="T59" i="5"/>
  <c r="S59" i="5"/>
  <c r="O59" i="5"/>
  <c r="L59" i="5"/>
  <c r="I59" i="5"/>
  <c r="F59" i="5"/>
  <c r="T58" i="5"/>
  <c r="S58" i="5"/>
  <c r="O58" i="5"/>
  <c r="L58" i="5"/>
  <c r="I58" i="5"/>
  <c r="F58" i="5"/>
  <c r="S57" i="5"/>
  <c r="L57" i="5"/>
  <c r="K57" i="5"/>
  <c r="F57" i="5"/>
  <c r="T56" i="5"/>
  <c r="S56" i="5"/>
  <c r="O56" i="5"/>
  <c r="L56" i="5"/>
  <c r="I56" i="5"/>
  <c r="F56" i="5"/>
  <c r="T55" i="5"/>
  <c r="S55" i="5"/>
  <c r="O55" i="5"/>
  <c r="L55" i="5"/>
  <c r="I55" i="5"/>
  <c r="F55" i="5"/>
  <c r="T54" i="5"/>
  <c r="S54" i="5"/>
  <c r="O54" i="5"/>
  <c r="L54" i="5"/>
  <c r="I54" i="5"/>
  <c r="F54" i="5"/>
  <c r="T53" i="5"/>
  <c r="S53" i="5"/>
  <c r="O53" i="5"/>
  <c r="L53" i="5"/>
  <c r="I53" i="5"/>
  <c r="F53" i="5"/>
  <c r="T52" i="5"/>
  <c r="S52" i="5"/>
  <c r="O52" i="5"/>
  <c r="L52" i="5"/>
  <c r="I52" i="5"/>
  <c r="F52" i="5"/>
  <c r="T51" i="5"/>
  <c r="S51" i="5"/>
  <c r="O51" i="5"/>
  <c r="L51" i="5"/>
  <c r="I51" i="5"/>
  <c r="F51" i="5"/>
  <c r="S50" i="5"/>
  <c r="O50" i="5"/>
  <c r="N50" i="5"/>
  <c r="I50" i="5"/>
  <c r="F50" i="5"/>
  <c r="C50" i="5"/>
  <c r="T49" i="5"/>
  <c r="S49" i="5"/>
  <c r="O49" i="5"/>
  <c r="L49" i="5"/>
  <c r="I49" i="5"/>
  <c r="F49" i="5"/>
  <c r="C49" i="5"/>
  <c r="S48" i="5"/>
  <c r="O48" i="5"/>
  <c r="L48" i="5"/>
  <c r="I48" i="5"/>
  <c r="F48" i="5"/>
  <c r="C48" i="5"/>
  <c r="P47" i="5"/>
  <c r="M47" i="5"/>
  <c r="J47" i="5"/>
  <c r="H47" i="5"/>
  <c r="H36" i="5" s="1"/>
  <c r="C47" i="5"/>
  <c r="S46" i="5"/>
  <c r="Q46" i="5"/>
  <c r="T46" i="5" s="1"/>
  <c r="L46" i="5"/>
  <c r="S45" i="5"/>
  <c r="T45" i="5"/>
  <c r="O45" i="5"/>
  <c r="L45" i="5"/>
  <c r="F45" i="5"/>
  <c r="S44" i="5"/>
  <c r="T44" i="5"/>
  <c r="L44" i="5"/>
  <c r="F44" i="5"/>
  <c r="S43" i="5"/>
  <c r="T43" i="5"/>
  <c r="L43" i="5"/>
  <c r="F43" i="5"/>
  <c r="S42" i="5"/>
  <c r="L42" i="5"/>
  <c r="F42" i="5"/>
  <c r="S41" i="5"/>
  <c r="T41" i="5"/>
  <c r="L41" i="5"/>
  <c r="F41" i="5"/>
  <c r="S40" i="5"/>
  <c r="L40" i="5"/>
  <c r="F40" i="5"/>
  <c r="S39" i="5"/>
  <c r="O39" i="5"/>
  <c r="L39" i="5"/>
  <c r="F39" i="5"/>
  <c r="S38" i="5"/>
  <c r="T38" i="5"/>
  <c r="L38" i="5"/>
  <c r="F38" i="5"/>
  <c r="P37" i="5"/>
  <c r="M37" i="5"/>
  <c r="L37" i="5"/>
  <c r="J37" i="5"/>
  <c r="F37" i="5"/>
  <c r="C37" i="5"/>
  <c r="C36" i="5"/>
  <c r="T35" i="5"/>
  <c r="S35" i="5"/>
  <c r="O35" i="5"/>
  <c r="L35" i="5"/>
  <c r="I35" i="5"/>
  <c r="F35" i="5"/>
  <c r="T34" i="5"/>
  <c r="S34" i="5"/>
  <c r="O34" i="5"/>
  <c r="L34" i="5"/>
  <c r="I34" i="5"/>
  <c r="F34" i="5"/>
  <c r="T33" i="5"/>
  <c r="S33" i="5"/>
  <c r="O33" i="5"/>
  <c r="L33" i="5"/>
  <c r="I33" i="5"/>
  <c r="F33" i="5"/>
  <c r="T32" i="5"/>
  <c r="S32" i="5"/>
  <c r="O32" i="5"/>
  <c r="L32" i="5"/>
  <c r="I32" i="5"/>
  <c r="F32" i="5"/>
  <c r="T31" i="5"/>
  <c r="S31" i="5"/>
  <c r="O31" i="5"/>
  <c r="L31" i="5"/>
  <c r="I31" i="5"/>
  <c r="F31" i="5"/>
  <c r="T30" i="5"/>
  <c r="S30" i="5"/>
  <c r="O30" i="5"/>
  <c r="L30" i="5"/>
  <c r="I30" i="5"/>
  <c r="F30" i="5"/>
  <c r="T29" i="5"/>
  <c r="S29" i="5"/>
  <c r="R29" i="5" s="1"/>
  <c r="O29" i="5"/>
  <c r="L29" i="5"/>
  <c r="I29" i="5"/>
  <c r="F29" i="5"/>
  <c r="T28" i="5"/>
  <c r="S28" i="5"/>
  <c r="O28" i="5"/>
  <c r="L28" i="5"/>
  <c r="I28" i="5"/>
  <c r="F28" i="5"/>
  <c r="P27" i="5"/>
  <c r="N27" i="5"/>
  <c r="L27" i="5" s="1"/>
  <c r="K27" i="5"/>
  <c r="J27" i="5"/>
  <c r="H27" i="5"/>
  <c r="F27" i="5" s="1"/>
  <c r="C27" i="5"/>
  <c r="T26" i="5"/>
  <c r="S26" i="5"/>
  <c r="O26" i="5"/>
  <c r="L26" i="5"/>
  <c r="I26" i="5"/>
  <c r="F26" i="5"/>
  <c r="C26" i="5"/>
  <c r="T25" i="5"/>
  <c r="S25" i="5"/>
  <c r="O25" i="5"/>
  <c r="L25" i="5"/>
  <c r="I25" i="5"/>
  <c r="F25" i="5"/>
  <c r="C25" i="5"/>
  <c r="T24" i="5"/>
  <c r="S24" i="5"/>
  <c r="O24" i="5"/>
  <c r="L24" i="5"/>
  <c r="I24" i="5"/>
  <c r="F24" i="5"/>
  <c r="C24" i="5"/>
  <c r="T23" i="5"/>
  <c r="S23" i="5"/>
  <c r="O23" i="5"/>
  <c r="L23" i="5"/>
  <c r="I23" i="5"/>
  <c r="F23" i="5"/>
  <c r="C23" i="5"/>
  <c r="T22" i="5"/>
  <c r="S22" i="5"/>
  <c r="O22" i="5"/>
  <c r="L22" i="5"/>
  <c r="I22" i="5"/>
  <c r="F22" i="5"/>
  <c r="C22" i="5"/>
  <c r="T21" i="5"/>
  <c r="S21" i="5"/>
  <c r="O21" i="5"/>
  <c r="L21" i="5"/>
  <c r="I21" i="5"/>
  <c r="F21" i="5"/>
  <c r="C21" i="5"/>
  <c r="T20" i="5"/>
  <c r="S20" i="5"/>
  <c r="O20" i="5"/>
  <c r="L20" i="5"/>
  <c r="I20" i="5"/>
  <c r="F20" i="5"/>
  <c r="C20" i="5"/>
  <c r="T19" i="5"/>
  <c r="S19" i="5"/>
  <c r="O19" i="5"/>
  <c r="L19" i="5"/>
  <c r="I19" i="5"/>
  <c r="F19" i="5"/>
  <c r="C19" i="5"/>
  <c r="T18" i="5"/>
  <c r="S18" i="5"/>
  <c r="S17" i="5"/>
  <c r="Q17" i="5"/>
  <c r="Q10" i="5" s="1"/>
  <c r="T10" i="5" s="1"/>
  <c r="O17" i="5"/>
  <c r="L17" i="5"/>
  <c r="I17" i="5"/>
  <c r="F17" i="5"/>
  <c r="C17" i="5"/>
  <c r="S16" i="5"/>
  <c r="N16" i="5"/>
  <c r="K16" i="5"/>
  <c r="H16" i="5"/>
  <c r="D16" i="5"/>
  <c r="D10" i="5"/>
  <c r="T187" i="5" l="1"/>
  <c r="R15" i="5"/>
  <c r="T186" i="5"/>
  <c r="R186" i="5" s="1"/>
  <c r="O85" i="5"/>
  <c r="O86" i="5"/>
  <c r="R14" i="5"/>
  <c r="R87" i="5"/>
  <c r="R128" i="5"/>
  <c r="I111" i="5"/>
  <c r="R11" i="5"/>
  <c r="R20" i="5"/>
  <c r="R28" i="5"/>
  <c r="R52" i="5"/>
  <c r="R55" i="5"/>
  <c r="R56" i="5"/>
  <c r="O110" i="5"/>
  <c r="T171" i="5"/>
  <c r="F138" i="5"/>
  <c r="S111" i="5"/>
  <c r="S10" i="5"/>
  <c r="G9" i="5"/>
  <c r="T183" i="5"/>
  <c r="R183" i="5" s="1"/>
  <c r="T184" i="5"/>
  <c r="R184" i="5" s="1"/>
  <c r="R51" i="5"/>
  <c r="L111" i="5"/>
  <c r="L10" i="5"/>
  <c r="I57" i="5"/>
  <c r="I47" i="5" s="1"/>
  <c r="Q57" i="5"/>
  <c r="O57" i="5" s="1"/>
  <c r="F10" i="5"/>
  <c r="I27" i="5"/>
  <c r="R44" i="5"/>
  <c r="L121" i="5"/>
  <c r="I139" i="5"/>
  <c r="T151" i="5"/>
  <c r="R151" i="5" s="1"/>
  <c r="I10" i="5"/>
  <c r="I179" i="5"/>
  <c r="I162" i="5" s="1"/>
  <c r="K162" i="5"/>
  <c r="I62" i="5"/>
  <c r="P73" i="5"/>
  <c r="S163" i="5"/>
  <c r="S162" i="5" s="1"/>
  <c r="P162" i="5"/>
  <c r="L179" i="5"/>
  <c r="L162" i="5" s="1"/>
  <c r="N162" i="5"/>
  <c r="R145" i="5"/>
  <c r="R146" i="5"/>
  <c r="R148" i="5"/>
  <c r="R70" i="5"/>
  <c r="R72" i="5"/>
  <c r="R49" i="5"/>
  <c r="R58" i="5"/>
  <c r="R60" i="5"/>
  <c r="R30" i="5"/>
  <c r="R31" i="5"/>
  <c r="O10" i="5"/>
  <c r="C73" i="5"/>
  <c r="R19" i="5"/>
  <c r="R25" i="5"/>
  <c r="R46" i="5"/>
  <c r="T123" i="5"/>
  <c r="R123" i="5" s="1"/>
  <c r="R67" i="5"/>
  <c r="R68" i="5"/>
  <c r="R69" i="5"/>
  <c r="T136" i="5"/>
  <c r="R136" i="5" s="1"/>
  <c r="T137" i="5"/>
  <c r="R137" i="5" s="1"/>
  <c r="T177" i="5"/>
  <c r="R177" i="5" s="1"/>
  <c r="R26" i="5"/>
  <c r="R22" i="5"/>
  <c r="S27" i="5"/>
  <c r="R41" i="5"/>
  <c r="R45" i="5"/>
  <c r="F47" i="5"/>
  <c r="R81" i="5"/>
  <c r="R83" i="5"/>
  <c r="R84" i="5"/>
  <c r="O109" i="5"/>
  <c r="R115" i="5"/>
  <c r="R116" i="5"/>
  <c r="R118" i="5"/>
  <c r="O122" i="5"/>
  <c r="T134" i="5"/>
  <c r="R134" i="5" s="1"/>
  <c r="C138" i="5"/>
  <c r="O150" i="5"/>
  <c r="T168" i="5"/>
  <c r="R168" i="5" s="1"/>
  <c r="T189" i="5"/>
  <c r="R189" i="5" s="1"/>
  <c r="T190" i="5"/>
  <c r="R190" i="5" s="1"/>
  <c r="R18" i="5"/>
  <c r="O43" i="5"/>
  <c r="L62" i="5"/>
  <c r="L61" i="5" s="1"/>
  <c r="R75" i="5"/>
  <c r="R93" i="5"/>
  <c r="R122" i="5"/>
  <c r="O129" i="5"/>
  <c r="R13" i="5"/>
  <c r="R12" i="5"/>
  <c r="P36" i="5"/>
  <c r="O46" i="5"/>
  <c r="O96" i="5"/>
  <c r="O97" i="5"/>
  <c r="R101" i="5"/>
  <c r="R107" i="5"/>
  <c r="O131" i="5"/>
  <c r="R176" i="5"/>
  <c r="T159" i="5"/>
  <c r="R159" i="5" s="1"/>
  <c r="T160" i="5"/>
  <c r="R160" i="5" s="1"/>
  <c r="T165" i="5"/>
  <c r="R165" i="5" s="1"/>
  <c r="Q179" i="5"/>
  <c r="R23" i="5"/>
  <c r="T48" i="5"/>
  <c r="R48" i="5" s="1"/>
  <c r="R38" i="5"/>
  <c r="R59" i="5"/>
  <c r="T91" i="5"/>
  <c r="R91" i="5" s="1"/>
  <c r="T92" i="5"/>
  <c r="R92" i="5" s="1"/>
  <c r="O127" i="5"/>
  <c r="R129" i="5"/>
  <c r="R149" i="5"/>
  <c r="T156" i="5"/>
  <c r="R156" i="5" s="1"/>
  <c r="T157" i="5"/>
  <c r="R157" i="5" s="1"/>
  <c r="E162" i="5"/>
  <c r="E9" i="5" s="1"/>
  <c r="T174" i="5"/>
  <c r="R174" i="5" s="1"/>
  <c r="R78" i="5"/>
  <c r="R32" i="5"/>
  <c r="M36" i="5"/>
  <c r="F62" i="5"/>
  <c r="R64" i="5"/>
  <c r="R86" i="5"/>
  <c r="R117" i="5"/>
  <c r="T126" i="5"/>
  <c r="R126" i="5" s="1"/>
  <c r="Q139" i="5"/>
  <c r="O139" i="5" s="1"/>
  <c r="T153" i="5"/>
  <c r="R153" i="5" s="1"/>
  <c r="T154" i="5"/>
  <c r="R154" i="5" s="1"/>
  <c r="R180" i="5"/>
  <c r="O181" i="5"/>
  <c r="R21" i="5"/>
  <c r="L16" i="5"/>
  <c r="O41" i="5"/>
  <c r="R43" i="5"/>
  <c r="C61" i="5"/>
  <c r="O98" i="5"/>
  <c r="O99" i="5"/>
  <c r="O104" i="5"/>
  <c r="O105" i="5"/>
  <c r="R119" i="5"/>
  <c r="R120" i="5"/>
  <c r="O124" i="5"/>
  <c r="O128" i="5"/>
  <c r="R167" i="5"/>
  <c r="S37" i="5"/>
  <c r="M74" i="5"/>
  <c r="S98" i="5"/>
  <c r="R98" i="5" s="1"/>
  <c r="T102" i="5"/>
  <c r="R102" i="5" s="1"/>
  <c r="T103" i="5"/>
  <c r="R103" i="5" s="1"/>
  <c r="R104" i="5"/>
  <c r="T108" i="5"/>
  <c r="R108" i="5" s="1"/>
  <c r="T125" i="5"/>
  <c r="R125" i="5" s="1"/>
  <c r="O176" i="5"/>
  <c r="R71" i="5"/>
  <c r="S76" i="5"/>
  <c r="R76" i="5" s="1"/>
  <c r="R80" i="5"/>
  <c r="S85" i="5"/>
  <c r="R85" i="5" s="1"/>
  <c r="S109" i="5"/>
  <c r="R109" i="5" s="1"/>
  <c r="R114" i="5"/>
  <c r="R142" i="5"/>
  <c r="R147" i="5"/>
  <c r="R150" i="5"/>
  <c r="O163" i="5"/>
  <c r="O173" i="5"/>
  <c r="C16" i="5"/>
  <c r="R33" i="5"/>
  <c r="R34" i="5"/>
  <c r="R35" i="5"/>
  <c r="O44" i="5"/>
  <c r="K47" i="5"/>
  <c r="K36" i="5" s="1"/>
  <c r="R53" i="5"/>
  <c r="R82" i="5"/>
  <c r="O90" i="5"/>
  <c r="T130" i="5"/>
  <c r="R130" i="5" s="1"/>
  <c r="R131" i="5"/>
  <c r="T133" i="5"/>
  <c r="R133" i="5" s="1"/>
  <c r="T140" i="5"/>
  <c r="R140" i="5" s="1"/>
  <c r="T143" i="5"/>
  <c r="R143" i="5" s="1"/>
  <c r="O170" i="5"/>
  <c r="R181" i="5"/>
  <c r="R187" i="5"/>
  <c r="S47" i="5"/>
  <c r="R63" i="5"/>
  <c r="R65" i="5"/>
  <c r="R66" i="5"/>
  <c r="O87" i="5"/>
  <c r="R90" i="5"/>
  <c r="O93" i="5"/>
  <c r="R96" i="5"/>
  <c r="O101" i="5"/>
  <c r="O107" i="5"/>
  <c r="K138" i="5"/>
  <c r="I138" i="5" s="1"/>
  <c r="O167" i="5"/>
  <c r="R171" i="5"/>
  <c r="O16" i="5"/>
  <c r="O42" i="5"/>
  <c r="T42" i="5"/>
  <c r="R42" i="5" s="1"/>
  <c r="C10" i="5"/>
  <c r="T17" i="5"/>
  <c r="R17" i="5" s="1"/>
  <c r="Q16" i="5"/>
  <c r="T16" i="5" s="1"/>
  <c r="I37" i="5"/>
  <c r="J36" i="5"/>
  <c r="O40" i="5"/>
  <c r="T40" i="5"/>
  <c r="R40" i="5" s="1"/>
  <c r="R24" i="5"/>
  <c r="F36" i="5"/>
  <c r="T50" i="5"/>
  <c r="R50" i="5" s="1"/>
  <c r="N47" i="5"/>
  <c r="N36" i="5" s="1"/>
  <c r="L50" i="5"/>
  <c r="I16" i="5"/>
  <c r="Q27" i="5"/>
  <c r="O27" i="5" s="1"/>
  <c r="F16" i="5"/>
  <c r="R54" i="5"/>
  <c r="T39" i="5"/>
  <c r="R39" i="5" s="1"/>
  <c r="T88" i="5"/>
  <c r="R88" i="5" s="1"/>
  <c r="T95" i="5"/>
  <c r="R95" i="5" s="1"/>
  <c r="R124" i="5"/>
  <c r="T37" i="5"/>
  <c r="O38" i="5"/>
  <c r="S62" i="5"/>
  <c r="S61" i="5" s="1"/>
  <c r="H73" i="5"/>
  <c r="I74" i="5"/>
  <c r="I73" i="5" s="1"/>
  <c r="S77" i="5"/>
  <c r="R77" i="5" s="1"/>
  <c r="R97" i="5"/>
  <c r="T100" i="5"/>
  <c r="R100" i="5" s="1"/>
  <c r="T106" i="5"/>
  <c r="R106" i="5" s="1"/>
  <c r="S121" i="5"/>
  <c r="S139" i="5"/>
  <c r="O141" i="5"/>
  <c r="T141" i="5"/>
  <c r="R141" i="5" s="1"/>
  <c r="R170" i="5"/>
  <c r="Q74" i="5"/>
  <c r="R79" i="5"/>
  <c r="O94" i="5"/>
  <c r="F111" i="5"/>
  <c r="S127" i="5"/>
  <c r="R127" i="5" s="1"/>
  <c r="L127" i="5"/>
  <c r="O132" i="5"/>
  <c r="O112" i="5"/>
  <c r="O111" i="5" s="1"/>
  <c r="T112" i="5"/>
  <c r="R112" i="5" s="1"/>
  <c r="R94" i="5"/>
  <c r="R113" i="5"/>
  <c r="R132" i="5"/>
  <c r="O135" i="5"/>
  <c r="Q62" i="5"/>
  <c r="R99" i="5"/>
  <c r="R105" i="5"/>
  <c r="R110" i="5"/>
  <c r="O152" i="5"/>
  <c r="T152" i="5"/>
  <c r="R152" i="5" s="1"/>
  <c r="O155" i="5"/>
  <c r="T155" i="5"/>
  <c r="R155" i="5" s="1"/>
  <c r="O158" i="5"/>
  <c r="T158" i="5"/>
  <c r="R158" i="5" s="1"/>
  <c r="O161" i="5"/>
  <c r="T161" i="5"/>
  <c r="R161" i="5" s="1"/>
  <c r="D9" i="5"/>
  <c r="O37" i="5"/>
  <c r="T89" i="5"/>
  <c r="R89" i="5" s="1"/>
  <c r="R135" i="5"/>
  <c r="S138" i="5"/>
  <c r="L138" i="5"/>
  <c r="R173" i="5"/>
  <c r="F139" i="5"/>
  <c r="L139" i="5"/>
  <c r="T144" i="5"/>
  <c r="R144" i="5" s="1"/>
  <c r="T164" i="5"/>
  <c r="R164" i="5" s="1"/>
  <c r="T166" i="5"/>
  <c r="R166" i="5" s="1"/>
  <c r="T169" i="5"/>
  <c r="R169" i="5" s="1"/>
  <c r="T172" i="5"/>
  <c r="R172" i="5" s="1"/>
  <c r="T175" i="5"/>
  <c r="R175" i="5" s="1"/>
  <c r="T178" i="5"/>
  <c r="R178" i="5" s="1"/>
  <c r="T182" i="5"/>
  <c r="R182" i="5" s="1"/>
  <c r="T185" i="5"/>
  <c r="R185" i="5" s="1"/>
  <c r="T188" i="5"/>
  <c r="R188" i="5" s="1"/>
  <c r="Q121" i="5"/>
  <c r="T121" i="5" s="1"/>
  <c r="F179" i="5"/>
  <c r="F162" i="5" s="1"/>
  <c r="F121" i="5"/>
  <c r="T57" i="5" l="1"/>
  <c r="R57" i="5" s="1"/>
  <c r="R163" i="5"/>
  <c r="P9" i="5"/>
  <c r="T111" i="5"/>
  <c r="I36" i="5"/>
  <c r="I9" i="5" s="1"/>
  <c r="L74" i="5"/>
  <c r="L73" i="5" s="1"/>
  <c r="M73" i="5"/>
  <c r="M9" i="5" s="1"/>
  <c r="Q138" i="5"/>
  <c r="O138" i="5" s="1"/>
  <c r="N9" i="5"/>
  <c r="T139" i="5"/>
  <c r="R139" i="5" s="1"/>
  <c r="R16" i="5"/>
  <c r="R37" i="5"/>
  <c r="R111" i="5"/>
  <c r="O62" i="5"/>
  <c r="O61" i="5" s="1"/>
  <c r="Q61" i="5"/>
  <c r="R10" i="5"/>
  <c r="O179" i="5"/>
  <c r="O162" i="5" s="1"/>
  <c r="Q162" i="5"/>
  <c r="O74" i="5"/>
  <c r="O73" i="5" s="1"/>
  <c r="Q73" i="5"/>
  <c r="K9" i="5"/>
  <c r="S74" i="5"/>
  <c r="S73" i="5" s="1"/>
  <c r="C162" i="5"/>
  <c r="C9" i="5" s="1"/>
  <c r="T179" i="5"/>
  <c r="O121" i="5"/>
  <c r="L47" i="5"/>
  <c r="H9" i="5"/>
  <c r="T62" i="5"/>
  <c r="L36" i="5"/>
  <c r="F61" i="5"/>
  <c r="T74" i="5"/>
  <c r="T73" i="5" s="1"/>
  <c r="R121" i="5"/>
  <c r="Q47" i="5"/>
  <c r="Q36" i="5"/>
  <c r="F73" i="5"/>
  <c r="S36" i="5"/>
  <c r="T27" i="5"/>
  <c r="R27" i="5" s="1"/>
  <c r="J9" i="5"/>
  <c r="L9" i="5" l="1"/>
  <c r="T138" i="5"/>
  <c r="R138" i="5" s="1"/>
  <c r="R62" i="5"/>
  <c r="R61" i="5" s="1"/>
  <c r="T61" i="5"/>
  <c r="R179" i="5"/>
  <c r="R162" i="5" s="1"/>
  <c r="T162" i="5"/>
  <c r="R74" i="5"/>
  <c r="R73" i="5" s="1"/>
  <c r="F9" i="5"/>
  <c r="Q9" i="5"/>
  <c r="S9" i="5"/>
  <c r="O47" i="5"/>
  <c r="T47" i="5"/>
  <c r="R47" i="5" s="1"/>
  <c r="O36" i="5"/>
  <c r="O9" i="5" s="1"/>
  <c r="T36" i="5"/>
  <c r="R36" i="5" s="1"/>
  <c r="R9" i="5" l="1"/>
  <c r="W9" i="5" s="1"/>
  <c r="T9" i="5"/>
</calcChain>
</file>

<file path=xl/sharedStrings.xml><?xml version="1.0" encoding="utf-8"?>
<sst xmlns="http://schemas.openxmlformats.org/spreadsheetml/2006/main" count="360" uniqueCount="104">
  <si>
    <t>BIỂU TỔNG HỢP KINH PHÍ THỰC HIỆN CHƯƠNG TRÌNH MTQG DTTS THEO QUYẾT ĐỊNH SỐ 1719/QĐ-TTG GIAI ĐOẠN 2021-2025</t>
  </si>
  <si>
    <t>STT</t>
  </si>
  <si>
    <t>Dự án</t>
  </si>
  <si>
    <t>Tổng</t>
  </si>
  <si>
    <t>Dự kiến vốn sự nghiệp</t>
  </si>
  <si>
    <t>Vốn đầu tư</t>
  </si>
  <si>
    <t>Chia ra</t>
  </si>
  <si>
    <t>Tổng cộng</t>
  </si>
  <si>
    <t>Vốn tín dụng chính sách</t>
  </si>
  <si>
    <t>Ghi chú</t>
  </si>
  <si>
    <t>Dự án 1: Hỗ trợ đất ở, nhà ở, đất sản xuất, chuyển đổi nghề, NSH phân tán, NSH tập trung</t>
  </si>
  <si>
    <t>I</t>
  </si>
  <si>
    <t>Hỗ trợ đất ở</t>
  </si>
  <si>
    <t>Hỗ trợ nhà ở</t>
  </si>
  <si>
    <t>Hỗ trợ đất sản xuất</t>
  </si>
  <si>
    <t>Hỗ trợ chuyển đổi nghề</t>
  </si>
  <si>
    <t>Hỗ trợ NSH phân tán</t>
  </si>
  <si>
    <t>Hỗ trợ NSH tập trung</t>
  </si>
  <si>
    <t>II</t>
  </si>
  <si>
    <t>Dự án 2: Quy hoạch, sắp xếp, bố trí, ổn định dân cư ở những nơi cần thiết</t>
  </si>
  <si>
    <t>III</t>
  </si>
  <si>
    <t>Dự án 3: Phát triển sản xuất nông, lâm nghiệp bền vững, phát huy tiềm năng, thế mạnh của các vùng miền để sản xuất hàng hóa theo chuỗi giá trị</t>
  </si>
  <si>
    <t>Tiểu dự án 1: Phát triển kinh tế nông, lâm nghiệp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</si>
  <si>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</si>
  <si>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Nội dung số 01: Hỗ trợ phát triển sản xuất theo chuỗi giá trị</t>
  </si>
  <si>
    <t>Nội dung số 02: Đầu tư, hỗ trợ phát triển vùng trồng dược liệu quý</t>
  </si>
  <si>
    <t>Nội dung số 03: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</si>
  <si>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t>
  </si>
  <si>
    <t>IV</t>
  </si>
  <si>
    <t>Tiểu dự án 1: Đầu tư cơ sở hạ tầng thiết yếu, phục vụ sản xuất, đời sống trong vùng đồng bào dân tộc thiểu số và miền núi</t>
  </si>
  <si>
    <t>DỰ ÁN 5: Phát triển giáo dục đào tạo nâng cao chất lượng nguồn nhân lực</t>
  </si>
  <si>
    <t>V</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</si>
  <si>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</si>
  <si>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</si>
  <si>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Nội dung số 01: Bồi dưỡng kiến thức dân tộc</t>
  </si>
  <si>
    <t>Nội dung số 02: Đào tạo dự bị đại học, đại học và sau đại học</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</si>
  <si>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</si>
  <si>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</si>
  <si>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DỰ ÁN 6: Bảo tồn, phát huy giá trị văn hóa truyền thống tốt đẹp của các dân tộc thiểu số gắn với phát triển du lịch</t>
  </si>
  <si>
    <t>VI</t>
  </si>
  <si>
    <t>DỰ ÁN 7: Chăm sóc sức khỏe nhân dân, nâng cao thể trạng, tầm vóc người dân tộc thiểu số, phòng chống suy dinh dưỡng trẻ em</t>
  </si>
  <si>
    <t>VII</t>
  </si>
  <si>
    <t>DỰ ÁN 8: Thực hiện bình đẳng giới và giải quyết những vấn đề cấp thiết đối với phụ nữ và trẻ em</t>
  </si>
  <si>
    <t>VIII</t>
  </si>
  <si>
    <t xml:space="preserve">DỰ ÁN 9. Đầu tư phát triển nhóm dân tộc ít người, nhóm dân tộc còn nhiều khó khăn </t>
  </si>
  <si>
    <t>IX</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</si>
  <si>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</si>
  <si>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</si>
  <si>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kiểm tra, giám sát đánh giá việc tổ chức thực hiện Chương trình</t>
  </si>
  <si>
    <t>X</t>
  </si>
  <si>
    <t>Nội dung số 01: Biểu dương, tôn vinh điển hình tiên tiến, phát huy vai trò của người có uy tín</t>
  </si>
  <si>
    <t>Nội dung số 02: Phổ biến, giáo dục pháp luật và tuyên truyền, vận động đồng bào dân tộc thiểu số</t>
  </si>
  <si>
    <t>Nội dung số 03: Tăng cường, nâng cao khả năng tiếp cận và thụ hưởng hoạt động trợ giúp pháp lý chất lượng cho vùng đồng bào dân tộc thiểu số và miền núi</t>
  </si>
  <si>
    <t xml:space="preserve">Tiểu dự án 2: Ứng dụng công nghệ thông tin hỗ trợ phát triển kinh tế - xã hội và đảm bảo an ninh trật tự vùng đồng bào dân tộc thiểu số và miền núi </t>
  </si>
  <si>
    <t>Tiểu dự án 3: Kiểm tra, giám sát, đánh giá, đào tạo, tập huấn tổ chức thực hiện Chương trình</t>
  </si>
  <si>
    <t>Vốn đã giao năm 2022</t>
  </si>
  <si>
    <t>Vốn đã giao năm 2023</t>
  </si>
  <si>
    <t>Vốn dự kiến năm 2024</t>
  </si>
  <si>
    <t>Vốn dự kiến năm 2025</t>
  </si>
  <si>
    <t>Vốn Sự nghiệp</t>
  </si>
  <si>
    <t>Ngân sách trung ương</t>
  </si>
  <si>
    <t>Vốn Đầu tư</t>
  </si>
  <si>
    <t>Phát triển y tế cơ sở vùng đồng bào DTTS</t>
  </si>
  <si>
    <t>Nâng cao chất lượng dân số vùng đồng bào DTTS</t>
  </si>
  <si>
    <t>Chăm sóc sức khỏe, dinh dưỡng bà mẹ trẻ em nhằm giảm tử vong trẻ em, nâng cao tầm vóc, thể lực người dân tộc thiểu số</t>
  </si>
  <si>
    <t>Tiểu dự án 1: Biểu dương, tôn vinh điển hình tiên tiến, phát huy vai trò NCUT, phổ biến giáo dục pháp luật và tuyên truyền vận động đồng bào</t>
  </si>
  <si>
    <t>Huyện Tam Đường</t>
  </si>
  <si>
    <t>Huyện Phong Thổ</t>
  </si>
  <si>
    <t>Huyện Sìn Hồ</t>
  </si>
  <si>
    <t>Huyện Nậm Nhùn</t>
  </si>
  <si>
    <t>Huyện Mường Tè</t>
  </si>
  <si>
    <t>Huyện Than Uyên</t>
  </si>
  <si>
    <t>Huyện Tân Uyên</t>
  </si>
  <si>
    <t xml:space="preserve"> -</t>
  </si>
  <si>
    <t>Thành phố Lai Châu</t>
  </si>
  <si>
    <t>Sở Nông nghiệp và Phát triển nông thôn</t>
  </si>
  <si>
    <t>Sở Công thương</t>
  </si>
  <si>
    <t>Sở Y tế</t>
  </si>
  <si>
    <t>Sở Giáo dục và Đào tạo</t>
  </si>
  <si>
    <t>Sở Nội vụ</t>
  </si>
  <si>
    <t>Sở Lao động - Thương binh và Xã hội</t>
  </si>
  <si>
    <t>Trường Cao đẳng cộng đồng</t>
  </si>
  <si>
    <t>Ban Dân tộc</t>
  </si>
  <si>
    <t>Sở Văn hóa Thể thao và du lịch</t>
  </si>
  <si>
    <t>Hội Liên hiệp phụ nữ tỉnh</t>
  </si>
  <si>
    <t>Hội Nông dân</t>
  </si>
  <si>
    <t>Sở Tư pháp</t>
  </si>
  <si>
    <t>Sở Thông tin và truyền thông</t>
  </si>
  <si>
    <t>Liên minh hợp tác xã</t>
  </si>
  <si>
    <t>Sở Thông tin và Truyền thông</t>
  </si>
  <si>
    <t>Chưa phân bổ</t>
  </si>
  <si>
    <t>Ban QLDA đầu tư xây dựng các công trình NN&amp;PTNT</t>
  </si>
  <si>
    <t>Ban QLDA đầu tư xây dựng các công trình Dân dụng và Công nghiệp</t>
  </si>
  <si>
    <t>Cấp huyện</t>
  </si>
  <si>
    <t>Tổng nguồn vốn Trung ương</t>
  </si>
  <si>
    <t xml:space="preserve">Vốn đối ứng địa phương </t>
  </si>
  <si>
    <t>27 = (22+25+26)</t>
  </si>
  <si>
    <t>*Ghi chú: - Đói với Tiểu dự án 1 Dự án 3 năm 2023 số kinh phí 213.962 triệu đồng chưa phân bổ chi tiết do các đơn vị chưa xác định được nội dung, nhiệm vụ chi.
 - Đối với tiểu dự án 1 Dự án 9 các năm 2024, 2025 do chưa có thông báo mức vón của Trung ương, UBND tỉnh tạm tính theo mức vốn đã đăng ký với Ủy ban Dân tộc và các Bộ, ngành theo báo cáo số 280/BC-UBND ngày 18/7/2023 của UBND tỉnh.</t>
  </si>
  <si>
    <t>TỔNG HỢP TÌNH HÌNH THỰC HIỆN VỐN SỰ NGHIỆP NGUỒN NGÂN SÁCH TRUNG ƯƠNG NĂM 2023</t>
  </si>
  <si>
    <t>THỰC HIỆN CHƯƠNG TRÌNH MỤC TIÊU QUỐC GIA PHÁT TRIỂN KT-XH VÙNG ĐỒNG BÀO DTTS VÀ MIỀN NÚI</t>
  </si>
  <si>
    <t>Dự án/tiểu dự án/Đơn vị thực hiện</t>
  </si>
  <si>
    <t>Chuyển nguồn năm 2022 sang năm 2023</t>
  </si>
  <si>
    <t>Kế hoạch vốn năm 2023</t>
  </si>
  <si>
    <t>Kết quả giải ngân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</si>
</sst>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11"/>
      <name val="Times New Roman"/>
      <family val="1"/>
    </font>
    <font>
      <b/>
      <sz val="11"/>
      <name val="Times New Roman"/>
      <family val="1"/>
    </font>
    <font>
      <sz val="11.5"/>
      <name val="Times New Roman"/>
      <family val="1"/>
    </font>
    <font>
      <sz val="10"/>
      <name val="Times New Roman"/>
      <family val="1"/>
    </font>
    <font>
      <sz val="10"/>
      <name val="Arial"/>
      <family val="2"/>
    </font>
    <font>
      <b/>
      <sz val="10"/>
      <name val="Times New Roman"/>
      <family val="1"/>
    </font>
    <font>
      <sz val="11"/>
      <color rgb="FFFF0000"/>
      <name val="Times New Roman"/>
      <family val="1"/>
    </font>
    <font>
      <sz val="11.5"/>
      <color rgb="FFFF0000"/>
      <name val="Times New Roman"/>
      <family val="1"/>
    </font>
    <font>
      <sz val="10"/>
      <color rgb="FFFF0000"/>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cellStyleXfs>
  <cellXfs count="70">
    <xf numFmtId="0" fontId="0" fillId="0" borderId="0" xfId="0"/>
    <xf numFmtId="3" fontId="4" fillId="2" borderId="0" xfId="1" applyNumberFormat="1" applyFont="1" applyFill="1" applyBorder="1" applyAlignment="1">
      <alignment horizontal="right" vertical="center" wrapText="1"/>
    </xf>
    <xf numFmtId="0" fontId="4" fillId="2" borderId="1" xfId="0" applyFont="1" applyFill="1" applyBorder="1" applyAlignment="1">
      <alignment wrapText="1"/>
    </xf>
    <xf numFmtId="41" fontId="4" fillId="2" borderId="1" xfId="0" applyNumberFormat="1" applyFont="1" applyFill="1" applyBorder="1" applyAlignment="1">
      <alignment vertical="center" wrapText="1"/>
    </xf>
    <xf numFmtId="0" fontId="4" fillId="2" borderId="1" xfId="0" applyFont="1" applyFill="1" applyBorder="1" applyAlignment="1">
      <alignment vertical="center" wrapText="1"/>
    </xf>
    <xf numFmtId="164" fontId="2" fillId="2" borderId="0" xfId="0" applyNumberFormat="1" applyFont="1" applyFill="1" applyBorder="1" applyAlignment="1">
      <alignment wrapText="1"/>
    </xf>
    <xf numFmtId="164" fontId="5" fillId="2" borderId="0" xfId="1" applyNumberFormat="1" applyFont="1" applyFill="1" applyBorder="1" applyAlignment="1">
      <alignment wrapText="1"/>
    </xf>
    <xf numFmtId="0" fontId="2" fillId="2" borderId="0" xfId="0" applyFont="1" applyFill="1" applyBorder="1" applyAlignment="1">
      <alignment wrapText="1"/>
    </xf>
    <xf numFmtId="0" fontId="5" fillId="2" borderId="1" xfId="0" applyFont="1" applyFill="1" applyBorder="1" applyAlignment="1">
      <alignment horizontal="center" vertical="center" wrapText="1"/>
    </xf>
    <xf numFmtId="0" fontId="5" fillId="2" borderId="0" xfId="0" applyFont="1" applyFill="1" applyBorder="1" applyAlignment="1">
      <alignment wrapText="1"/>
    </xf>
    <xf numFmtId="0" fontId="2" fillId="2" borderId="1" xfId="0" applyFont="1" applyFill="1" applyBorder="1" applyAlignment="1">
      <alignment wrapText="1"/>
    </xf>
    <xf numFmtId="0" fontId="3" fillId="2" borderId="1" xfId="0" applyFont="1" applyFill="1" applyBorder="1" applyAlignment="1">
      <alignment horizontal="center" wrapText="1"/>
    </xf>
    <xf numFmtId="164" fontId="7" fillId="2" borderId="1" xfId="0" applyNumberFormat="1" applyFont="1" applyFill="1" applyBorder="1" applyAlignment="1">
      <alignment wrapText="1"/>
    </xf>
    <xf numFmtId="164" fontId="7" fillId="2" borderId="1" xfId="1" applyNumberFormat="1" applyFont="1" applyFill="1" applyBorder="1" applyAlignment="1">
      <alignment wrapText="1"/>
    </xf>
    <xf numFmtId="0" fontId="5" fillId="2" borderId="1" xfId="0" applyFont="1" applyFill="1" applyBorder="1" applyAlignment="1">
      <alignment wrapText="1"/>
    </xf>
    <xf numFmtId="164" fontId="3" fillId="2" borderId="1" xfId="1" applyNumberFormat="1" applyFont="1" applyFill="1" applyBorder="1" applyAlignment="1">
      <alignment wrapText="1"/>
    </xf>
    <xf numFmtId="0" fontId="3" fillId="2" borderId="1" xfId="0" applyFont="1" applyFill="1" applyBorder="1" applyAlignment="1">
      <alignment wrapText="1"/>
    </xf>
    <xf numFmtId="0" fontId="7" fillId="2" borderId="1" xfId="0" applyFont="1" applyFill="1" applyBorder="1" applyAlignment="1">
      <alignment wrapText="1"/>
    </xf>
    <xf numFmtId="0" fontId="3" fillId="2" borderId="0" xfId="0" applyFont="1" applyFill="1" applyBorder="1" applyAlignment="1">
      <alignment wrapText="1"/>
    </xf>
    <xf numFmtId="164" fontId="2" fillId="2" borderId="1" xfId="1" applyNumberFormat="1" applyFont="1" applyFill="1" applyBorder="1" applyAlignment="1">
      <alignment wrapText="1"/>
    </xf>
    <xf numFmtId="164" fontId="5" fillId="2" borderId="1" xfId="1" applyNumberFormat="1" applyFont="1" applyFill="1" applyBorder="1" applyAlignment="1">
      <alignment wrapText="1"/>
    </xf>
    <xf numFmtId="0" fontId="2" fillId="2" borderId="1" xfId="0" applyFont="1" applyFill="1" applyBorder="1" applyAlignment="1">
      <alignment horizontal="center" vertical="center"/>
    </xf>
    <xf numFmtId="164" fontId="5" fillId="2" borderId="1" xfId="1" applyNumberFormat="1" applyFont="1" applyFill="1" applyBorder="1" applyAlignment="1">
      <alignment horizontal="right" vertical="center"/>
    </xf>
    <xf numFmtId="41" fontId="4" fillId="2" borderId="1" xfId="1" applyNumberFormat="1" applyFont="1" applyFill="1" applyBorder="1" applyAlignment="1">
      <alignment horizontal="right" vertical="center" wrapText="1"/>
    </xf>
    <xf numFmtId="41" fontId="4" fillId="2" borderId="0" xfId="1" applyNumberFormat="1" applyFont="1" applyFill="1" applyBorder="1" applyAlignment="1">
      <alignment horizontal="right" vertical="center" wrapText="1"/>
    </xf>
    <xf numFmtId="0" fontId="2" fillId="2" borderId="0" xfId="0" applyFont="1" applyFill="1" applyBorder="1" applyAlignment="1">
      <alignment horizontal="center" vertical="center" wrapText="1"/>
    </xf>
    <xf numFmtId="0" fontId="2" fillId="2" borderId="0" xfId="0" applyFont="1" applyFill="1" applyBorder="1"/>
    <xf numFmtId="164" fontId="4" fillId="2" borderId="1" xfId="1" applyNumberFormat="1" applyFont="1" applyFill="1" applyBorder="1" applyAlignment="1">
      <alignment vertical="center" wrapText="1"/>
    </xf>
    <xf numFmtId="164" fontId="5" fillId="2" borderId="1" xfId="1" applyNumberFormat="1" applyFont="1" applyFill="1" applyBorder="1" applyAlignment="1">
      <alignment horizontal="right" vertical="center" wrapText="1"/>
    </xf>
    <xf numFmtId="164" fontId="2" fillId="2" borderId="1" xfId="1" applyNumberFormat="1" applyFont="1" applyFill="1" applyBorder="1" applyAlignment="1">
      <alignment horizontal="justify" vertical="center" wrapText="1"/>
    </xf>
    <xf numFmtId="164" fontId="3" fillId="2" borderId="1" xfId="1" applyNumberFormat="1" applyFont="1" applyFill="1" applyBorder="1" applyAlignment="1">
      <alignment horizontal="justify" vertical="center" wrapText="1"/>
    </xf>
    <xf numFmtId="164" fontId="5" fillId="2" borderId="8" xfId="1" applyNumberFormat="1" applyFont="1" applyFill="1" applyBorder="1" applyAlignment="1">
      <alignment vertical="center"/>
    </xf>
    <xf numFmtId="3" fontId="5" fillId="2" borderId="1" xfId="2" applyNumberFormat="1" applyFont="1" applyFill="1" applyBorder="1" applyAlignment="1">
      <alignment horizontal="right" vertical="center"/>
    </xf>
    <xf numFmtId="164" fontId="5" fillId="2" borderId="1" xfId="3" applyNumberFormat="1" applyFont="1" applyFill="1" applyBorder="1" applyAlignment="1">
      <alignment horizontal="right" vertical="center"/>
    </xf>
    <xf numFmtId="3" fontId="5" fillId="2" borderId="1" xfId="4" applyNumberFormat="1" applyFont="1" applyFill="1" applyBorder="1" applyAlignment="1">
      <alignment horizontal="right" vertical="center"/>
    </xf>
    <xf numFmtId="164" fontId="5" fillId="2" borderId="1" xfId="1" applyNumberFormat="1" applyFont="1" applyFill="1" applyBorder="1" applyAlignment="1">
      <alignment vertical="center"/>
    </xf>
    <xf numFmtId="2" fontId="2" fillId="2" borderId="0" xfId="0" quotePrefix="1" applyNumberFormat="1" applyFont="1" applyFill="1" applyBorder="1" applyAlignment="1">
      <alignment wrapText="1"/>
    </xf>
    <xf numFmtId="3" fontId="5" fillId="2" borderId="1" xfId="1" applyNumberFormat="1" applyFont="1" applyFill="1" applyBorder="1" applyAlignment="1">
      <alignment horizontal="right" vertical="center"/>
    </xf>
    <xf numFmtId="164" fontId="5" fillId="2" borderId="1" xfId="2" applyNumberFormat="1" applyFont="1" applyFill="1" applyBorder="1" applyAlignment="1">
      <alignment horizontal="right" vertical="center"/>
    </xf>
    <xf numFmtId="164" fontId="5" fillId="2" borderId="1" xfId="4" applyNumberFormat="1" applyFont="1" applyFill="1" applyBorder="1" applyAlignment="1">
      <alignment horizontal="right" vertical="center"/>
    </xf>
    <xf numFmtId="0" fontId="2" fillId="2" borderId="1" xfId="0" applyFont="1" applyFill="1" applyBorder="1" applyAlignment="1">
      <alignment horizontal="center" vertical="center" wrapText="1"/>
    </xf>
    <xf numFmtId="164" fontId="5" fillId="2" borderId="1" xfId="1" applyNumberFormat="1" applyFont="1" applyFill="1" applyBorder="1" applyAlignment="1">
      <alignment horizontal="center" vertical="center" wrapText="1"/>
    </xf>
    <xf numFmtId="0" fontId="2" fillId="2" borderId="0" xfId="0" applyFont="1" applyFill="1" applyBorder="1" applyAlignment="1">
      <alignment horizontal="center" wrapText="1"/>
    </xf>
    <xf numFmtId="0" fontId="3" fillId="2" borderId="0"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2" fontId="2" fillId="2" borderId="0" xfId="0" quotePrefix="1" applyNumberFormat="1" applyFont="1" applyFill="1" applyBorder="1" applyAlignment="1">
      <alignment horizontal="left" wrapText="1"/>
    </xf>
    <xf numFmtId="164" fontId="5" fillId="2" borderId="1" xfId="1"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vertical="center" wrapText="1"/>
    </xf>
    <xf numFmtId="41" fontId="9" fillId="2" borderId="1" xfId="0" applyNumberFormat="1" applyFont="1" applyFill="1" applyBorder="1" applyAlignment="1">
      <alignment vertical="center" wrapText="1"/>
    </xf>
    <xf numFmtId="164" fontId="10" fillId="2" borderId="1" xfId="1" applyNumberFormat="1" applyFont="1" applyFill="1" applyBorder="1" applyAlignment="1">
      <alignment wrapText="1"/>
    </xf>
    <xf numFmtId="164" fontId="10" fillId="2" borderId="1" xfId="1" applyNumberFormat="1" applyFont="1" applyFill="1" applyBorder="1" applyAlignment="1">
      <alignment horizontal="right" vertical="center"/>
    </xf>
    <xf numFmtId="41" fontId="9" fillId="2" borderId="1" xfId="1" applyNumberFormat="1" applyFont="1" applyFill="1" applyBorder="1" applyAlignment="1">
      <alignment horizontal="right" vertical="center" wrapText="1"/>
    </xf>
    <xf numFmtId="41" fontId="9" fillId="2" borderId="0" xfId="1" applyNumberFormat="1" applyFont="1" applyFill="1" applyBorder="1" applyAlignment="1">
      <alignment horizontal="right" vertical="center" wrapText="1"/>
    </xf>
    <xf numFmtId="3" fontId="9" fillId="2" borderId="0" xfId="1" applyNumberFormat="1" applyFont="1" applyFill="1" applyBorder="1" applyAlignment="1">
      <alignment horizontal="right" vertical="center" wrapText="1"/>
    </xf>
    <xf numFmtId="0" fontId="8" fillId="2" borderId="0" xfId="0" applyFont="1" applyFill="1" applyBorder="1" applyAlignment="1">
      <alignment horizontal="center" vertical="center" wrapText="1"/>
    </xf>
    <xf numFmtId="0" fontId="8" fillId="2" borderId="0" xfId="0" applyFont="1" applyFill="1" applyBorder="1"/>
    <xf numFmtId="164" fontId="10" fillId="2" borderId="8" xfId="1" applyNumberFormat="1" applyFont="1" applyFill="1" applyBorder="1" applyAlignment="1">
      <alignment vertical="center"/>
    </xf>
    <xf numFmtId="3" fontId="10" fillId="2" borderId="1" xfId="2" applyNumberFormat="1" applyFont="1" applyFill="1" applyBorder="1" applyAlignment="1">
      <alignment horizontal="right" vertical="center"/>
    </xf>
    <xf numFmtId="164" fontId="10" fillId="2" borderId="1" xfId="2" applyNumberFormat="1" applyFont="1" applyFill="1" applyBorder="1" applyAlignment="1">
      <alignment horizontal="right" vertical="center"/>
    </xf>
    <xf numFmtId="164" fontId="10" fillId="2" borderId="1" xfId="1" applyNumberFormat="1" applyFont="1" applyFill="1" applyBorder="1" applyAlignment="1">
      <alignment horizontal="right" vertical="center" wrapText="1"/>
    </xf>
    <xf numFmtId="164" fontId="10" fillId="2" borderId="1" xfId="1" applyNumberFormat="1" applyFont="1" applyFill="1" applyBorder="1" applyAlignment="1">
      <alignment vertical="center"/>
    </xf>
    <xf numFmtId="0" fontId="9" fillId="2" borderId="1" xfId="0" applyFont="1" applyFill="1" applyBorder="1" applyAlignment="1">
      <alignment wrapText="1"/>
    </xf>
    <xf numFmtId="164" fontId="10" fillId="2" borderId="1" xfId="3" applyNumberFormat="1" applyFont="1" applyFill="1" applyBorder="1" applyAlignment="1">
      <alignment horizontal="right" vertical="center"/>
    </xf>
  </cellXfs>
  <cellStyles count="5">
    <cellStyle name="Comma" xfId="1" builtinId="3"/>
    <cellStyle name="Comma 10 2" xfId="3"/>
    <cellStyle name="Comma 105" xfId="2"/>
    <cellStyle name="Comma 105 2 3" xf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92"/>
  <sheetViews>
    <sheetView zoomScale="85" zoomScaleNormal="85" workbookViewId="0">
      <pane xSplit="5" ySplit="9" topLeftCell="F10" activePane="bottomRight" state="frozen"/>
      <selection pane="topRight" activeCell="F1" sqref="F1"/>
      <selection pane="bottomLeft" activeCell="A10" sqref="A10"/>
      <selection pane="bottomRight" activeCell="J42" sqref="J42"/>
    </sheetView>
  </sheetViews>
  <sheetFormatPr defaultColWidth="9.109375" defaultRowHeight="13.8" x14ac:dyDescent="0.25"/>
  <cols>
    <col min="1" max="1" width="4.5546875" style="7" customWidth="1"/>
    <col min="2" max="2" width="46.44140625" style="7" customWidth="1"/>
    <col min="3" max="3" width="10.109375" style="7" hidden="1" customWidth="1"/>
    <col min="4" max="4" width="10" style="7" hidden="1" customWidth="1"/>
    <col min="5" max="5" width="9.88671875" style="7" hidden="1" customWidth="1"/>
    <col min="6" max="6" width="8.6640625" style="6" customWidth="1"/>
    <col min="7" max="7" width="9" style="6" customWidth="1"/>
    <col min="8" max="8" width="8.88671875" style="6" customWidth="1"/>
    <col min="9" max="9" width="9.88671875" style="6" customWidth="1"/>
    <col min="10" max="10" width="8.6640625" style="6" customWidth="1"/>
    <col min="11" max="11" width="8.5546875" style="6" customWidth="1"/>
    <col min="12" max="12" width="10.109375" style="6" customWidth="1"/>
    <col min="13" max="13" width="8.5546875" style="6" customWidth="1"/>
    <col min="14" max="14" width="8.44140625" style="6" customWidth="1"/>
    <col min="15" max="15" width="10.109375" style="6" customWidth="1"/>
    <col min="16" max="17" width="8.88671875" style="6" customWidth="1"/>
    <col min="18" max="18" width="10.6640625" style="6" customWidth="1"/>
    <col min="19" max="19" width="9.88671875" style="6" customWidth="1"/>
    <col min="20" max="23" width="10.44140625" style="6" customWidth="1"/>
    <col min="24" max="24" width="8" style="7" customWidth="1"/>
    <col min="25" max="16384" width="9.109375" style="7"/>
  </cols>
  <sheetData>
    <row r="1" spans="1:24" x14ac:dyDescent="0.25">
      <c r="A1" s="42"/>
      <c r="B1" s="42"/>
      <c r="C1" s="5"/>
      <c r="D1" s="5"/>
      <c r="E1" s="5"/>
    </row>
    <row r="2" spans="1:24" ht="21" customHeight="1" x14ac:dyDescent="0.25">
      <c r="A2" s="43" t="s">
        <v>0</v>
      </c>
      <c r="B2" s="43"/>
      <c r="C2" s="43"/>
      <c r="D2" s="43"/>
      <c r="E2" s="43"/>
      <c r="F2" s="43"/>
      <c r="G2" s="43"/>
      <c r="H2" s="43"/>
      <c r="I2" s="43"/>
      <c r="J2" s="43"/>
      <c r="K2" s="43"/>
      <c r="L2" s="43"/>
      <c r="M2" s="43"/>
      <c r="N2" s="43"/>
      <c r="O2" s="43"/>
      <c r="P2" s="43"/>
      <c r="Q2" s="43"/>
      <c r="R2" s="43"/>
      <c r="S2" s="43"/>
      <c r="T2" s="43"/>
      <c r="U2" s="43"/>
      <c r="V2" s="43"/>
      <c r="W2" s="43"/>
      <c r="X2" s="43"/>
    </row>
    <row r="3" spans="1:24" x14ac:dyDescent="0.25">
      <c r="D3" s="5"/>
      <c r="E3" s="5"/>
    </row>
    <row r="4" spans="1:24" ht="21" customHeight="1" x14ac:dyDescent="0.25">
      <c r="A4" s="44" t="s">
        <v>1</v>
      </c>
      <c r="B4" s="44" t="s">
        <v>2</v>
      </c>
      <c r="C4" s="45" t="s">
        <v>94</v>
      </c>
      <c r="D4" s="46"/>
      <c r="E4" s="47"/>
      <c r="F4" s="44" t="s">
        <v>6</v>
      </c>
      <c r="G4" s="44"/>
      <c r="H4" s="44"/>
      <c r="I4" s="44"/>
      <c r="J4" s="44"/>
      <c r="K4" s="44"/>
      <c r="L4" s="44"/>
      <c r="M4" s="44"/>
      <c r="N4" s="44"/>
      <c r="O4" s="44"/>
      <c r="P4" s="44"/>
      <c r="Q4" s="44"/>
      <c r="R4" s="44"/>
      <c r="S4" s="44"/>
      <c r="T4" s="44"/>
      <c r="U4" s="44"/>
      <c r="V4" s="44"/>
      <c r="W4" s="40"/>
      <c r="X4" s="44" t="s">
        <v>9</v>
      </c>
    </row>
    <row r="5" spans="1:24" ht="18" customHeight="1" x14ac:dyDescent="0.25">
      <c r="A5" s="44"/>
      <c r="B5" s="44"/>
      <c r="C5" s="48" t="s">
        <v>3</v>
      </c>
      <c r="D5" s="48" t="s">
        <v>59</v>
      </c>
      <c r="E5" s="48" t="s">
        <v>61</v>
      </c>
      <c r="F5" s="52" t="s">
        <v>60</v>
      </c>
      <c r="G5" s="52"/>
      <c r="H5" s="52"/>
      <c r="I5" s="52"/>
      <c r="J5" s="52"/>
      <c r="K5" s="52"/>
      <c r="L5" s="52"/>
      <c r="M5" s="52"/>
      <c r="N5" s="52"/>
      <c r="O5" s="52"/>
      <c r="P5" s="52"/>
      <c r="Q5" s="52"/>
      <c r="R5" s="45" t="s">
        <v>94</v>
      </c>
      <c r="S5" s="46"/>
      <c r="T5" s="47"/>
      <c r="U5" s="48" t="s">
        <v>95</v>
      </c>
      <c r="V5" s="48" t="s">
        <v>8</v>
      </c>
      <c r="W5" s="48" t="s">
        <v>7</v>
      </c>
      <c r="X5" s="44"/>
    </row>
    <row r="6" spans="1:24" ht="27" customHeight="1" x14ac:dyDescent="0.25">
      <c r="A6" s="44"/>
      <c r="B6" s="44"/>
      <c r="C6" s="49"/>
      <c r="D6" s="49" t="s">
        <v>4</v>
      </c>
      <c r="E6" s="49"/>
      <c r="F6" s="52" t="s">
        <v>55</v>
      </c>
      <c r="G6" s="52"/>
      <c r="H6" s="52"/>
      <c r="I6" s="52" t="s">
        <v>56</v>
      </c>
      <c r="J6" s="52"/>
      <c r="K6" s="52"/>
      <c r="L6" s="52" t="s">
        <v>57</v>
      </c>
      <c r="M6" s="52"/>
      <c r="N6" s="52"/>
      <c r="O6" s="52" t="s">
        <v>58</v>
      </c>
      <c r="P6" s="52"/>
      <c r="Q6" s="52"/>
      <c r="R6" s="44" t="s">
        <v>3</v>
      </c>
      <c r="S6" s="44" t="s">
        <v>59</v>
      </c>
      <c r="T6" s="44" t="s">
        <v>61</v>
      </c>
      <c r="U6" s="49"/>
      <c r="V6" s="49"/>
      <c r="W6" s="49"/>
      <c r="X6" s="44"/>
    </row>
    <row r="7" spans="1:24" ht="29.25" customHeight="1" x14ac:dyDescent="0.25">
      <c r="A7" s="44"/>
      <c r="B7" s="44"/>
      <c r="C7" s="50"/>
      <c r="D7" s="50"/>
      <c r="E7" s="50"/>
      <c r="F7" s="41" t="s">
        <v>3</v>
      </c>
      <c r="G7" s="41" t="s">
        <v>59</v>
      </c>
      <c r="H7" s="41" t="s">
        <v>5</v>
      </c>
      <c r="I7" s="41" t="s">
        <v>3</v>
      </c>
      <c r="J7" s="41" t="s">
        <v>59</v>
      </c>
      <c r="K7" s="41" t="s">
        <v>5</v>
      </c>
      <c r="L7" s="41" t="s">
        <v>3</v>
      </c>
      <c r="M7" s="41" t="s">
        <v>59</v>
      </c>
      <c r="N7" s="41" t="s">
        <v>5</v>
      </c>
      <c r="O7" s="41" t="s">
        <v>3</v>
      </c>
      <c r="P7" s="41" t="s">
        <v>59</v>
      </c>
      <c r="Q7" s="41" t="s">
        <v>5</v>
      </c>
      <c r="R7" s="44"/>
      <c r="S7" s="44"/>
      <c r="T7" s="44"/>
      <c r="U7" s="50"/>
      <c r="V7" s="50"/>
      <c r="W7" s="50"/>
      <c r="X7" s="44"/>
    </row>
    <row r="8" spans="1:24" s="9" customFormat="1" ht="27" customHeight="1" x14ac:dyDescent="0.25">
      <c r="A8" s="8">
        <v>1</v>
      </c>
      <c r="B8" s="8">
        <v>2</v>
      </c>
      <c r="C8" s="8">
        <v>7</v>
      </c>
      <c r="D8" s="8">
        <v>8</v>
      </c>
      <c r="E8" s="8">
        <v>9</v>
      </c>
      <c r="F8" s="8">
        <v>10</v>
      </c>
      <c r="G8" s="8">
        <v>11</v>
      </c>
      <c r="H8" s="8">
        <v>12</v>
      </c>
      <c r="I8" s="8">
        <v>13</v>
      </c>
      <c r="J8" s="8">
        <v>14</v>
      </c>
      <c r="K8" s="8">
        <v>15</v>
      </c>
      <c r="L8" s="8">
        <v>16</v>
      </c>
      <c r="M8" s="8">
        <v>17</v>
      </c>
      <c r="N8" s="8">
        <v>18</v>
      </c>
      <c r="O8" s="8">
        <v>19</v>
      </c>
      <c r="P8" s="8">
        <v>20</v>
      </c>
      <c r="Q8" s="8">
        <v>21</v>
      </c>
      <c r="R8" s="8">
        <v>22</v>
      </c>
      <c r="S8" s="8">
        <v>23</v>
      </c>
      <c r="T8" s="8">
        <v>24</v>
      </c>
      <c r="U8" s="8">
        <v>25</v>
      </c>
      <c r="V8" s="8">
        <v>26</v>
      </c>
      <c r="W8" s="8" t="s">
        <v>96</v>
      </c>
      <c r="X8" s="8">
        <v>39</v>
      </c>
    </row>
    <row r="9" spans="1:24" ht="20.25" customHeight="1" x14ac:dyDescent="0.25">
      <c r="A9" s="10"/>
      <c r="B9" s="11" t="s">
        <v>7</v>
      </c>
      <c r="C9" s="12">
        <f t="shared" ref="C9:T9" si="0">+C10+C27+C36+C61+C73+C111+C121+C127+C138+C162</f>
        <v>4318940</v>
      </c>
      <c r="D9" s="12">
        <f t="shared" si="0"/>
        <v>2129290</v>
      </c>
      <c r="E9" s="12">
        <f>+E10+E27+E36+E61+E73+E111+E121+E127+E138+E162</f>
        <v>2189650</v>
      </c>
      <c r="F9" s="13">
        <f t="shared" si="0"/>
        <v>649739</v>
      </c>
      <c r="G9" s="13">
        <f>+G10+G27+G36+G61+G73+G111+G121+G127+G138+G162</f>
        <v>238103</v>
      </c>
      <c r="H9" s="13">
        <f t="shared" si="0"/>
        <v>411636</v>
      </c>
      <c r="I9" s="13">
        <f t="shared" si="0"/>
        <v>1160946</v>
      </c>
      <c r="J9" s="13">
        <f t="shared" si="0"/>
        <v>599511</v>
      </c>
      <c r="K9" s="13">
        <f t="shared" si="0"/>
        <v>561435</v>
      </c>
      <c r="L9" s="13">
        <f t="shared" si="0"/>
        <v>1204153.2</v>
      </c>
      <c r="M9" s="13">
        <f>+M10+M27+M36+M61+M73+M111+M121+M127+M138+M162</f>
        <v>591351.19999999995</v>
      </c>
      <c r="N9" s="13">
        <f t="shared" si="0"/>
        <v>612802</v>
      </c>
      <c r="O9" s="13">
        <f t="shared" si="0"/>
        <v>1253447</v>
      </c>
      <c r="P9" s="13">
        <f t="shared" si="0"/>
        <v>649668</v>
      </c>
      <c r="Q9" s="13">
        <f t="shared" si="0"/>
        <v>603779</v>
      </c>
      <c r="R9" s="13">
        <f t="shared" si="0"/>
        <v>4268285.2</v>
      </c>
      <c r="S9" s="13">
        <f t="shared" si="0"/>
        <v>2078633.2</v>
      </c>
      <c r="T9" s="13">
        <f t="shared" si="0"/>
        <v>2189650</v>
      </c>
      <c r="U9" s="13">
        <v>213414</v>
      </c>
      <c r="V9" s="13">
        <v>300117</v>
      </c>
      <c r="W9" s="13">
        <f>+R9+U9+V9</f>
        <v>4781816.2</v>
      </c>
      <c r="X9" s="14"/>
    </row>
    <row r="10" spans="1:24" s="18" customFormat="1" ht="27.6" x14ac:dyDescent="0.25">
      <c r="A10" s="15" t="s">
        <v>11</v>
      </c>
      <c r="B10" s="15" t="s">
        <v>10</v>
      </c>
      <c r="C10" s="13">
        <f>+D10+E10</f>
        <v>219843</v>
      </c>
      <c r="D10" s="13">
        <f>D11+D12+D13+D14+D15</f>
        <v>44727</v>
      </c>
      <c r="E10" s="13">
        <f>SUM(E17:E26)-2</f>
        <v>175116</v>
      </c>
      <c r="F10" s="13">
        <f t="shared" ref="F10:R10" si="1">SUM(F17:F26)</f>
        <v>55109</v>
      </c>
      <c r="G10" s="13">
        <f t="shared" si="1"/>
        <v>4491</v>
      </c>
      <c r="H10" s="13">
        <f t="shared" si="1"/>
        <v>50618</v>
      </c>
      <c r="I10" s="13">
        <f t="shared" si="1"/>
        <v>69604</v>
      </c>
      <c r="J10" s="13">
        <f t="shared" si="1"/>
        <v>12479</v>
      </c>
      <c r="K10" s="13">
        <f t="shared" si="1"/>
        <v>57125</v>
      </c>
      <c r="L10" s="13">
        <f t="shared" si="1"/>
        <v>44434</v>
      </c>
      <c r="M10" s="13">
        <f t="shared" si="1"/>
        <v>13984</v>
      </c>
      <c r="N10" s="13">
        <f t="shared" si="1"/>
        <v>30450</v>
      </c>
      <c r="O10" s="13">
        <f t="shared" si="1"/>
        <v>48147</v>
      </c>
      <c r="P10" s="13">
        <f t="shared" si="1"/>
        <v>11222</v>
      </c>
      <c r="Q10" s="13">
        <f t="shared" si="1"/>
        <v>36925</v>
      </c>
      <c r="R10" s="13">
        <f t="shared" si="1"/>
        <v>217294</v>
      </c>
      <c r="S10" s="13">
        <f>SUM(S17:S26)</f>
        <v>42176</v>
      </c>
      <c r="T10" s="13">
        <f>+H10+K10+N10+Q10-2</f>
        <v>175116</v>
      </c>
      <c r="U10" s="13"/>
      <c r="V10" s="13"/>
      <c r="W10" s="13"/>
      <c r="X10" s="17"/>
    </row>
    <row r="11" spans="1:24" hidden="1" x14ac:dyDescent="0.25">
      <c r="A11" s="19">
        <v>1</v>
      </c>
      <c r="B11" s="19" t="s">
        <v>12</v>
      </c>
      <c r="C11" s="20">
        <f t="shared" ref="C11:C181" si="2">+D11+E11</f>
        <v>4520</v>
      </c>
      <c r="D11" s="20"/>
      <c r="E11" s="20">
        <v>4520</v>
      </c>
      <c r="F11" s="20">
        <f t="shared" ref="F11:F182" si="3">+G11+H11</f>
        <v>0</v>
      </c>
      <c r="G11" s="20"/>
      <c r="H11" s="20"/>
      <c r="I11" s="20">
        <f t="shared" ref="I11:I182" si="4">+J11+K11</f>
        <v>0</v>
      </c>
      <c r="J11" s="20"/>
      <c r="K11" s="20"/>
      <c r="L11" s="20">
        <f t="shared" ref="L11:L182" si="5">+M11+N11</f>
        <v>0</v>
      </c>
      <c r="M11" s="20"/>
      <c r="N11" s="20"/>
      <c r="O11" s="20">
        <f t="shared" ref="O11:O75" si="6">+P11+Q11</f>
        <v>0</v>
      </c>
      <c r="P11" s="20"/>
      <c r="Q11" s="20"/>
      <c r="R11" s="13">
        <f t="shared" ref="R11:R74" si="7">+S11+T11</f>
        <v>0</v>
      </c>
      <c r="S11" s="13">
        <f t="shared" ref="S11:T74" si="8">+G11+J11+M11+P11</f>
        <v>0</v>
      </c>
      <c r="T11" s="13">
        <f t="shared" si="8"/>
        <v>0</v>
      </c>
      <c r="U11" s="13"/>
      <c r="V11" s="13"/>
      <c r="W11" s="13"/>
      <c r="X11" s="10"/>
    </row>
    <row r="12" spans="1:24" hidden="1" x14ac:dyDescent="0.25">
      <c r="A12" s="19">
        <v>2</v>
      </c>
      <c r="B12" s="19" t="s">
        <v>13</v>
      </c>
      <c r="C12" s="20">
        <f t="shared" si="2"/>
        <v>17360</v>
      </c>
      <c r="D12" s="20"/>
      <c r="E12" s="20">
        <v>17360</v>
      </c>
      <c r="F12" s="20">
        <f t="shared" si="3"/>
        <v>0</v>
      </c>
      <c r="G12" s="20"/>
      <c r="H12" s="20"/>
      <c r="I12" s="20">
        <f t="shared" si="4"/>
        <v>0</v>
      </c>
      <c r="J12" s="20"/>
      <c r="K12" s="20"/>
      <c r="L12" s="20">
        <f t="shared" si="5"/>
        <v>0</v>
      </c>
      <c r="M12" s="20"/>
      <c r="N12" s="20"/>
      <c r="O12" s="20">
        <f t="shared" si="6"/>
        <v>0</v>
      </c>
      <c r="P12" s="20"/>
      <c r="Q12" s="20"/>
      <c r="R12" s="13">
        <f t="shared" si="7"/>
        <v>0</v>
      </c>
      <c r="S12" s="13">
        <f t="shared" si="8"/>
        <v>0</v>
      </c>
      <c r="T12" s="13">
        <f t="shared" si="8"/>
        <v>0</v>
      </c>
      <c r="U12" s="13"/>
      <c r="V12" s="13"/>
      <c r="W12" s="13"/>
      <c r="X12" s="10"/>
    </row>
    <row r="13" spans="1:24" hidden="1" x14ac:dyDescent="0.25">
      <c r="A13" s="19">
        <v>3</v>
      </c>
      <c r="B13" s="19" t="s">
        <v>14</v>
      </c>
      <c r="C13" s="20">
        <f t="shared" si="2"/>
        <v>13613</v>
      </c>
      <c r="D13" s="20"/>
      <c r="E13" s="20">
        <v>13613</v>
      </c>
      <c r="F13" s="20">
        <f t="shared" si="3"/>
        <v>0</v>
      </c>
      <c r="G13" s="20"/>
      <c r="H13" s="20"/>
      <c r="I13" s="20">
        <f t="shared" si="4"/>
        <v>0</v>
      </c>
      <c r="J13" s="20"/>
      <c r="K13" s="20"/>
      <c r="L13" s="20">
        <f t="shared" si="5"/>
        <v>0</v>
      </c>
      <c r="M13" s="20"/>
      <c r="N13" s="20"/>
      <c r="O13" s="20">
        <f t="shared" si="6"/>
        <v>0</v>
      </c>
      <c r="P13" s="20"/>
      <c r="Q13" s="20"/>
      <c r="R13" s="13">
        <f t="shared" si="7"/>
        <v>0</v>
      </c>
      <c r="S13" s="13">
        <f t="shared" si="8"/>
        <v>0</v>
      </c>
      <c r="T13" s="13">
        <f t="shared" si="8"/>
        <v>0</v>
      </c>
      <c r="U13" s="13"/>
      <c r="V13" s="13"/>
      <c r="W13" s="13"/>
      <c r="X13" s="10"/>
    </row>
    <row r="14" spans="1:24" hidden="1" x14ac:dyDescent="0.25">
      <c r="A14" s="19">
        <v>4</v>
      </c>
      <c r="B14" s="19" t="s">
        <v>15</v>
      </c>
      <c r="C14" s="20">
        <f t="shared" si="2"/>
        <v>23190</v>
      </c>
      <c r="D14" s="20">
        <v>23190</v>
      </c>
      <c r="E14" s="20"/>
      <c r="F14" s="20">
        <f t="shared" si="3"/>
        <v>0</v>
      </c>
      <c r="G14" s="20"/>
      <c r="H14" s="20"/>
      <c r="I14" s="20">
        <f t="shared" si="4"/>
        <v>0</v>
      </c>
      <c r="J14" s="20"/>
      <c r="K14" s="20"/>
      <c r="L14" s="20">
        <f t="shared" si="5"/>
        <v>0</v>
      </c>
      <c r="M14" s="20"/>
      <c r="N14" s="20"/>
      <c r="O14" s="20">
        <f t="shared" si="6"/>
        <v>0</v>
      </c>
      <c r="P14" s="20"/>
      <c r="Q14" s="20"/>
      <c r="R14" s="13">
        <f t="shared" si="7"/>
        <v>0</v>
      </c>
      <c r="S14" s="13">
        <f t="shared" si="8"/>
        <v>0</v>
      </c>
      <c r="T14" s="13">
        <f t="shared" si="8"/>
        <v>0</v>
      </c>
      <c r="U14" s="13"/>
      <c r="V14" s="13"/>
      <c r="W14" s="13"/>
      <c r="X14" s="10"/>
    </row>
    <row r="15" spans="1:24" hidden="1" x14ac:dyDescent="0.25">
      <c r="A15" s="19">
        <v>5</v>
      </c>
      <c r="B15" s="19" t="s">
        <v>16</v>
      </c>
      <c r="C15" s="20">
        <f t="shared" si="2"/>
        <v>21537</v>
      </c>
      <c r="D15" s="20">
        <v>21537</v>
      </c>
      <c r="E15" s="20"/>
      <c r="F15" s="20">
        <f t="shared" si="3"/>
        <v>0</v>
      </c>
      <c r="G15" s="20"/>
      <c r="H15" s="20"/>
      <c r="I15" s="20">
        <f t="shared" si="4"/>
        <v>0</v>
      </c>
      <c r="J15" s="20"/>
      <c r="K15" s="20"/>
      <c r="L15" s="20">
        <f t="shared" si="5"/>
        <v>0</v>
      </c>
      <c r="M15" s="20"/>
      <c r="N15" s="20"/>
      <c r="O15" s="20">
        <f t="shared" si="6"/>
        <v>0</v>
      </c>
      <c r="P15" s="20"/>
      <c r="Q15" s="20"/>
      <c r="R15" s="20">
        <f t="shared" si="7"/>
        <v>0</v>
      </c>
      <c r="S15" s="20">
        <f t="shared" si="8"/>
        <v>0</v>
      </c>
      <c r="T15" s="20">
        <f t="shared" si="8"/>
        <v>0</v>
      </c>
      <c r="U15" s="20"/>
      <c r="V15" s="20"/>
      <c r="W15" s="20"/>
      <c r="X15" s="10"/>
    </row>
    <row r="16" spans="1:24" x14ac:dyDescent="0.25">
      <c r="A16" s="19"/>
      <c r="B16" s="19" t="s">
        <v>17</v>
      </c>
      <c r="C16" s="20">
        <f t="shared" ref="C16:D16" si="9">SUM(C17:C26)</f>
        <v>175118</v>
      </c>
      <c r="D16" s="20">
        <f t="shared" si="9"/>
        <v>0</v>
      </c>
      <c r="E16" s="20"/>
      <c r="F16" s="20">
        <f t="shared" ref="F16:Q16" si="10">SUM(F17:F26)</f>
        <v>55109</v>
      </c>
      <c r="G16" s="20"/>
      <c r="H16" s="20">
        <f t="shared" si="10"/>
        <v>50618</v>
      </c>
      <c r="I16" s="20">
        <f t="shared" si="10"/>
        <v>69604</v>
      </c>
      <c r="J16" s="20"/>
      <c r="K16" s="20">
        <f t="shared" si="10"/>
        <v>57125</v>
      </c>
      <c r="L16" s="20">
        <f t="shared" si="10"/>
        <v>44434</v>
      </c>
      <c r="M16" s="20"/>
      <c r="N16" s="20">
        <f t="shared" si="10"/>
        <v>30450</v>
      </c>
      <c r="O16" s="20">
        <f t="shared" si="10"/>
        <v>48147</v>
      </c>
      <c r="P16" s="20"/>
      <c r="Q16" s="20">
        <f t="shared" si="10"/>
        <v>36925</v>
      </c>
      <c r="R16" s="20">
        <f t="shared" si="7"/>
        <v>175116</v>
      </c>
      <c r="S16" s="20">
        <f t="shared" si="8"/>
        <v>0</v>
      </c>
      <c r="T16" s="20">
        <f>+H16+K16+N16+Q16-2</f>
        <v>175116</v>
      </c>
      <c r="U16" s="20"/>
      <c r="V16" s="20"/>
      <c r="W16" s="20"/>
      <c r="X16" s="10"/>
    </row>
    <row r="17" spans="1:56" ht="15.75" customHeight="1" x14ac:dyDescent="0.25">
      <c r="A17" s="21" t="s">
        <v>73</v>
      </c>
      <c r="B17" s="19" t="s">
        <v>91</v>
      </c>
      <c r="C17" s="20">
        <f t="shared" si="2"/>
        <v>69740</v>
      </c>
      <c r="D17" s="20"/>
      <c r="E17" s="20">
        <v>69740</v>
      </c>
      <c r="F17" s="20">
        <f t="shared" si="3"/>
        <v>20246</v>
      </c>
      <c r="G17" s="20"/>
      <c r="H17" s="28">
        <v>20246</v>
      </c>
      <c r="I17" s="20">
        <f t="shared" si="4"/>
        <v>22736</v>
      </c>
      <c r="J17" s="20"/>
      <c r="K17" s="28">
        <v>22736</v>
      </c>
      <c r="L17" s="20">
        <f t="shared" si="5"/>
        <v>15547</v>
      </c>
      <c r="M17" s="20"/>
      <c r="N17" s="20">
        <v>15547</v>
      </c>
      <c r="O17" s="20">
        <f t="shared" si="6"/>
        <v>11211</v>
      </c>
      <c r="P17" s="20"/>
      <c r="Q17" s="20">
        <f>+E17-(H17+K17+N17)</f>
        <v>11211</v>
      </c>
      <c r="R17" s="20">
        <f t="shared" si="7"/>
        <v>69740</v>
      </c>
      <c r="S17" s="20">
        <f t="shared" si="8"/>
        <v>0</v>
      </c>
      <c r="T17" s="20">
        <f t="shared" si="8"/>
        <v>69740</v>
      </c>
      <c r="U17" s="20"/>
      <c r="V17" s="20"/>
      <c r="W17" s="20"/>
      <c r="X17" s="10"/>
    </row>
    <row r="18" spans="1:56" ht="15.75" customHeight="1" x14ac:dyDescent="0.25">
      <c r="A18" s="21"/>
      <c r="B18" s="19" t="s">
        <v>93</v>
      </c>
      <c r="C18" s="20"/>
      <c r="D18" s="20"/>
      <c r="E18" s="20"/>
      <c r="F18" s="20"/>
      <c r="G18" s="20"/>
      <c r="H18" s="28"/>
      <c r="I18" s="20"/>
      <c r="J18" s="20"/>
      <c r="K18" s="28"/>
      <c r="L18" s="20"/>
      <c r="M18" s="20"/>
      <c r="N18" s="20"/>
      <c r="O18" s="20"/>
      <c r="P18" s="20"/>
      <c r="Q18" s="20">
        <f t="shared" ref="Q18:Q45" si="11">+E18-(H18+K18+N18)</f>
        <v>0</v>
      </c>
      <c r="R18" s="20">
        <f t="shared" si="7"/>
        <v>0</v>
      </c>
      <c r="S18" s="20">
        <f t="shared" si="8"/>
        <v>0</v>
      </c>
      <c r="T18" s="20">
        <f t="shared" si="8"/>
        <v>0</v>
      </c>
      <c r="U18" s="20"/>
      <c r="V18" s="20"/>
      <c r="W18" s="20"/>
      <c r="X18" s="10"/>
    </row>
    <row r="19" spans="1:56" s="26" customFormat="1" ht="18" customHeight="1" x14ac:dyDescent="0.25">
      <c r="A19" s="21" t="s">
        <v>73</v>
      </c>
      <c r="B19" s="4" t="s">
        <v>66</v>
      </c>
      <c r="C19" s="3">
        <f t="shared" si="2"/>
        <v>10699</v>
      </c>
      <c r="D19" s="3"/>
      <c r="E19" s="3">
        <v>10699</v>
      </c>
      <c r="F19" s="20">
        <f t="shared" si="3"/>
        <v>3245</v>
      </c>
      <c r="G19" s="22">
        <v>162</v>
      </c>
      <c r="H19" s="22">
        <v>3083</v>
      </c>
      <c r="I19" s="20">
        <f t="shared" si="4"/>
        <v>3803</v>
      </c>
      <c r="J19" s="22">
        <v>312</v>
      </c>
      <c r="K19" s="22">
        <v>3491</v>
      </c>
      <c r="L19" s="20">
        <f t="shared" si="5"/>
        <v>1897</v>
      </c>
      <c r="M19" s="3">
        <v>384</v>
      </c>
      <c r="N19" s="23">
        <v>1513</v>
      </c>
      <c r="O19" s="20">
        <f t="shared" si="6"/>
        <v>3026</v>
      </c>
      <c r="P19" s="23">
        <v>414</v>
      </c>
      <c r="Q19" s="20">
        <f t="shared" si="11"/>
        <v>2612</v>
      </c>
      <c r="R19" s="20">
        <f t="shared" si="7"/>
        <v>11971</v>
      </c>
      <c r="S19" s="20">
        <f t="shared" si="8"/>
        <v>1272</v>
      </c>
      <c r="T19" s="20">
        <f t="shared" si="8"/>
        <v>10699</v>
      </c>
      <c r="U19" s="20"/>
      <c r="V19" s="20"/>
      <c r="W19" s="20"/>
      <c r="X19" s="23"/>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1"/>
      <c r="AX19" s="25"/>
      <c r="AY19" s="25"/>
      <c r="AZ19" s="25"/>
      <c r="BA19" s="25"/>
      <c r="BB19" s="25"/>
      <c r="BC19" s="25"/>
      <c r="BD19" s="25"/>
    </row>
    <row r="20" spans="1:56" s="26" customFormat="1" ht="18" customHeight="1" x14ac:dyDescent="0.25">
      <c r="A20" s="21" t="s">
        <v>73</v>
      </c>
      <c r="B20" s="4" t="s">
        <v>67</v>
      </c>
      <c r="C20" s="3">
        <f t="shared" si="2"/>
        <v>20059</v>
      </c>
      <c r="D20" s="3"/>
      <c r="E20" s="3">
        <v>20059</v>
      </c>
      <c r="F20" s="20">
        <f t="shared" si="3"/>
        <v>6635</v>
      </c>
      <c r="G20" s="22">
        <v>853</v>
      </c>
      <c r="H20" s="22">
        <v>5782</v>
      </c>
      <c r="I20" s="20">
        <f t="shared" si="4"/>
        <v>9051</v>
      </c>
      <c r="J20" s="22">
        <v>2505</v>
      </c>
      <c r="K20" s="22">
        <v>6546</v>
      </c>
      <c r="L20" s="20">
        <f t="shared" si="5"/>
        <v>6782</v>
      </c>
      <c r="M20" s="3">
        <v>3945</v>
      </c>
      <c r="N20" s="23">
        <v>2837</v>
      </c>
      <c r="O20" s="20">
        <f t="shared" si="6"/>
        <v>7034</v>
      </c>
      <c r="P20" s="23">
        <v>2140</v>
      </c>
      <c r="Q20" s="20">
        <f t="shared" si="11"/>
        <v>4894</v>
      </c>
      <c r="R20" s="20">
        <f t="shared" si="7"/>
        <v>29502</v>
      </c>
      <c r="S20" s="20">
        <f t="shared" si="8"/>
        <v>9443</v>
      </c>
      <c r="T20" s="20">
        <f t="shared" si="8"/>
        <v>20059</v>
      </c>
      <c r="U20" s="20"/>
      <c r="V20" s="20"/>
      <c r="W20" s="20"/>
      <c r="X20" s="23"/>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1"/>
      <c r="AX20" s="25"/>
      <c r="AY20" s="25"/>
      <c r="AZ20" s="25"/>
      <c r="BA20" s="25"/>
      <c r="BB20" s="25"/>
      <c r="BC20" s="25"/>
      <c r="BD20" s="25"/>
    </row>
    <row r="21" spans="1:56" s="26" customFormat="1" ht="18" customHeight="1" x14ac:dyDescent="0.25">
      <c r="A21" s="21" t="s">
        <v>73</v>
      </c>
      <c r="B21" s="4" t="s">
        <v>68</v>
      </c>
      <c r="C21" s="3">
        <f t="shared" si="2"/>
        <v>22570</v>
      </c>
      <c r="D21" s="3"/>
      <c r="E21" s="3">
        <v>22570</v>
      </c>
      <c r="F21" s="20">
        <f t="shared" si="3"/>
        <v>8491</v>
      </c>
      <c r="G21" s="22">
        <v>1986</v>
      </c>
      <c r="H21" s="22">
        <v>6505</v>
      </c>
      <c r="I21" s="20">
        <f t="shared" si="4"/>
        <v>14372</v>
      </c>
      <c r="J21" s="22">
        <v>7007</v>
      </c>
      <c r="K21" s="22">
        <v>7365</v>
      </c>
      <c r="L21" s="20">
        <f t="shared" si="5"/>
        <v>9504</v>
      </c>
      <c r="M21" s="3">
        <v>6312</v>
      </c>
      <c r="N21" s="23">
        <v>3192</v>
      </c>
      <c r="O21" s="20">
        <f t="shared" si="6"/>
        <v>11558</v>
      </c>
      <c r="P21" s="23">
        <v>6050</v>
      </c>
      <c r="Q21" s="20">
        <f t="shared" si="11"/>
        <v>5508</v>
      </c>
      <c r="R21" s="20">
        <f t="shared" si="7"/>
        <v>43925</v>
      </c>
      <c r="S21" s="20">
        <f t="shared" si="8"/>
        <v>21355</v>
      </c>
      <c r="T21" s="20">
        <f t="shared" si="8"/>
        <v>22570</v>
      </c>
      <c r="U21" s="20"/>
      <c r="V21" s="20"/>
      <c r="W21" s="20"/>
      <c r="X21" s="23"/>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1"/>
      <c r="AX21" s="25"/>
      <c r="AY21" s="25"/>
      <c r="AZ21" s="25"/>
      <c r="BA21" s="25"/>
      <c r="BB21" s="25"/>
      <c r="BC21" s="25"/>
      <c r="BD21" s="25"/>
    </row>
    <row r="22" spans="1:56" s="26" customFormat="1" ht="18" customHeight="1" x14ac:dyDescent="0.25">
      <c r="A22" s="21" t="s">
        <v>73</v>
      </c>
      <c r="B22" s="4" t="s">
        <v>69</v>
      </c>
      <c r="C22" s="3">
        <f t="shared" si="2"/>
        <v>12107</v>
      </c>
      <c r="D22" s="3"/>
      <c r="E22" s="3">
        <v>12107</v>
      </c>
      <c r="F22" s="20">
        <f t="shared" si="3"/>
        <v>3787</v>
      </c>
      <c r="G22" s="22">
        <v>297</v>
      </c>
      <c r="H22" s="22">
        <v>3490</v>
      </c>
      <c r="I22" s="20">
        <f t="shared" si="4"/>
        <v>4233</v>
      </c>
      <c r="J22" s="22">
        <v>282</v>
      </c>
      <c r="K22" s="37">
        <v>3951</v>
      </c>
      <c r="L22" s="20">
        <f t="shared" si="5"/>
        <v>2205</v>
      </c>
      <c r="M22" s="3">
        <v>493</v>
      </c>
      <c r="N22" s="23">
        <v>1712</v>
      </c>
      <c r="O22" s="20">
        <f t="shared" si="6"/>
        <v>3635</v>
      </c>
      <c r="P22" s="23">
        <v>681</v>
      </c>
      <c r="Q22" s="20">
        <f t="shared" si="11"/>
        <v>2954</v>
      </c>
      <c r="R22" s="20">
        <f t="shared" si="7"/>
        <v>13860</v>
      </c>
      <c r="S22" s="20">
        <f t="shared" si="8"/>
        <v>1753</v>
      </c>
      <c r="T22" s="20">
        <f t="shared" si="8"/>
        <v>12107</v>
      </c>
      <c r="U22" s="20"/>
      <c r="V22" s="20"/>
      <c r="W22" s="20"/>
      <c r="X22" s="23"/>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1"/>
      <c r="AX22" s="25"/>
      <c r="AY22" s="25"/>
      <c r="AZ22" s="25"/>
      <c r="BA22" s="25"/>
      <c r="BB22" s="25"/>
      <c r="BC22" s="25"/>
      <c r="BD22" s="25"/>
    </row>
    <row r="23" spans="1:56" s="26" customFormat="1" ht="18" customHeight="1" x14ac:dyDescent="0.25">
      <c r="A23" s="21" t="s">
        <v>73</v>
      </c>
      <c r="B23" s="4" t="s">
        <v>70</v>
      </c>
      <c r="C23" s="3">
        <f t="shared" si="2"/>
        <v>15380</v>
      </c>
      <c r="D23" s="3"/>
      <c r="E23" s="3">
        <v>15380</v>
      </c>
      <c r="F23" s="20">
        <f t="shared" si="3"/>
        <v>4677</v>
      </c>
      <c r="G23" s="22">
        <v>244</v>
      </c>
      <c r="H23" s="22">
        <v>4433</v>
      </c>
      <c r="I23" s="20">
        <f t="shared" si="4"/>
        <v>5412</v>
      </c>
      <c r="J23" s="22">
        <v>392</v>
      </c>
      <c r="K23" s="22">
        <v>5020</v>
      </c>
      <c r="L23" s="20">
        <f t="shared" si="5"/>
        <v>2556</v>
      </c>
      <c r="M23" s="3">
        <v>381</v>
      </c>
      <c r="N23" s="23">
        <v>2175</v>
      </c>
      <c r="O23" s="20">
        <f t="shared" si="6"/>
        <v>4509</v>
      </c>
      <c r="P23" s="23">
        <v>757</v>
      </c>
      <c r="Q23" s="20">
        <f t="shared" si="11"/>
        <v>3752</v>
      </c>
      <c r="R23" s="20">
        <f t="shared" si="7"/>
        <v>17154</v>
      </c>
      <c r="S23" s="20">
        <f t="shared" si="8"/>
        <v>1774</v>
      </c>
      <c r="T23" s="20">
        <f t="shared" si="8"/>
        <v>15380</v>
      </c>
      <c r="U23" s="20"/>
      <c r="V23" s="20"/>
      <c r="W23" s="20"/>
      <c r="X23" s="23"/>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1"/>
      <c r="AX23" s="25"/>
      <c r="AY23" s="25"/>
      <c r="AZ23" s="25"/>
      <c r="BA23" s="25"/>
      <c r="BB23" s="25"/>
      <c r="BC23" s="25"/>
      <c r="BD23" s="25"/>
    </row>
    <row r="24" spans="1:56" s="26" customFormat="1" ht="18" customHeight="1" x14ac:dyDescent="0.25">
      <c r="A24" s="21" t="s">
        <v>73</v>
      </c>
      <c r="B24" s="4" t="s">
        <v>71</v>
      </c>
      <c r="C24" s="3">
        <f t="shared" si="2"/>
        <v>15281</v>
      </c>
      <c r="D24" s="3"/>
      <c r="E24" s="3">
        <v>15281</v>
      </c>
      <c r="F24" s="20">
        <f t="shared" si="3"/>
        <v>5173</v>
      </c>
      <c r="G24" s="22">
        <v>769</v>
      </c>
      <c r="H24" s="22">
        <v>4404</v>
      </c>
      <c r="I24" s="20">
        <f t="shared" si="4"/>
        <v>6758</v>
      </c>
      <c r="J24" s="22">
        <v>1771</v>
      </c>
      <c r="K24" s="22">
        <v>4987</v>
      </c>
      <c r="L24" s="20">
        <f t="shared" si="5"/>
        <v>4485</v>
      </c>
      <c r="M24" s="3">
        <v>2323</v>
      </c>
      <c r="N24" s="23">
        <v>2162</v>
      </c>
      <c r="O24" s="20">
        <f t="shared" si="6"/>
        <v>4499</v>
      </c>
      <c r="P24" s="23">
        <v>771</v>
      </c>
      <c r="Q24" s="20">
        <f t="shared" si="11"/>
        <v>3728</v>
      </c>
      <c r="R24" s="20">
        <f t="shared" si="7"/>
        <v>20915</v>
      </c>
      <c r="S24" s="20">
        <f t="shared" si="8"/>
        <v>5634</v>
      </c>
      <c r="T24" s="20">
        <f t="shared" si="8"/>
        <v>15281</v>
      </c>
      <c r="U24" s="20"/>
      <c r="V24" s="20"/>
      <c r="W24" s="20"/>
      <c r="X24" s="23"/>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1"/>
      <c r="AX24" s="25"/>
      <c r="AY24" s="25"/>
      <c r="AZ24" s="25"/>
      <c r="BA24" s="25"/>
      <c r="BB24" s="25"/>
      <c r="BC24" s="25"/>
      <c r="BD24" s="25"/>
    </row>
    <row r="25" spans="1:56" s="26" customFormat="1" ht="18" customHeight="1" x14ac:dyDescent="0.25">
      <c r="A25" s="21" t="s">
        <v>73</v>
      </c>
      <c r="B25" s="4" t="s">
        <v>72</v>
      </c>
      <c r="C25" s="3">
        <f t="shared" si="2"/>
        <v>6067</v>
      </c>
      <c r="D25" s="3"/>
      <c r="E25" s="3">
        <v>6067</v>
      </c>
      <c r="F25" s="20">
        <f t="shared" si="3"/>
        <v>1908</v>
      </c>
      <c r="G25" s="22">
        <v>160</v>
      </c>
      <c r="H25" s="22">
        <v>1748</v>
      </c>
      <c r="I25" s="20">
        <f t="shared" si="4"/>
        <v>2190</v>
      </c>
      <c r="J25" s="22">
        <v>210</v>
      </c>
      <c r="K25" s="22">
        <v>1980</v>
      </c>
      <c r="L25" s="20">
        <f t="shared" si="5"/>
        <v>1004</v>
      </c>
      <c r="M25" s="3">
        <v>146</v>
      </c>
      <c r="N25" s="23">
        <v>858</v>
      </c>
      <c r="O25" s="20">
        <f t="shared" si="6"/>
        <v>1890</v>
      </c>
      <c r="P25" s="23">
        <v>409</v>
      </c>
      <c r="Q25" s="20">
        <f t="shared" si="11"/>
        <v>1481</v>
      </c>
      <c r="R25" s="20">
        <f t="shared" si="7"/>
        <v>6992</v>
      </c>
      <c r="S25" s="20">
        <f t="shared" si="8"/>
        <v>925</v>
      </c>
      <c r="T25" s="20">
        <f t="shared" si="8"/>
        <v>6067</v>
      </c>
      <c r="U25" s="20"/>
      <c r="V25" s="20"/>
      <c r="W25" s="20"/>
      <c r="X25" s="23"/>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1"/>
      <c r="AX25" s="25"/>
      <c r="AY25" s="25"/>
      <c r="AZ25" s="25"/>
      <c r="BA25" s="25"/>
      <c r="BB25" s="25"/>
      <c r="BC25" s="25"/>
      <c r="BD25" s="25"/>
    </row>
    <row r="26" spans="1:56" s="26" customFormat="1" ht="18" customHeight="1" x14ac:dyDescent="0.25">
      <c r="A26" s="21" t="s">
        <v>73</v>
      </c>
      <c r="B26" s="4" t="s">
        <v>74</v>
      </c>
      <c r="C26" s="3">
        <f t="shared" si="2"/>
        <v>3215</v>
      </c>
      <c r="D26" s="3"/>
      <c r="E26" s="3">
        <v>3215</v>
      </c>
      <c r="F26" s="20">
        <f t="shared" si="3"/>
        <v>947</v>
      </c>
      <c r="G26" s="22">
        <v>20</v>
      </c>
      <c r="H26" s="27">
        <v>927</v>
      </c>
      <c r="I26" s="20">
        <f t="shared" si="4"/>
        <v>1049</v>
      </c>
      <c r="J26" s="22"/>
      <c r="K26" s="23">
        <v>1049</v>
      </c>
      <c r="L26" s="20">
        <f t="shared" si="5"/>
        <v>454</v>
      </c>
      <c r="M26" s="3"/>
      <c r="N26" s="23">
        <v>454</v>
      </c>
      <c r="O26" s="20">
        <f t="shared" si="6"/>
        <v>785</v>
      </c>
      <c r="P26" s="23"/>
      <c r="Q26" s="20">
        <f t="shared" si="11"/>
        <v>785</v>
      </c>
      <c r="R26" s="20">
        <f t="shared" si="7"/>
        <v>3235</v>
      </c>
      <c r="S26" s="20">
        <f t="shared" si="8"/>
        <v>20</v>
      </c>
      <c r="T26" s="20">
        <f t="shared" si="8"/>
        <v>3215</v>
      </c>
      <c r="U26" s="20"/>
      <c r="V26" s="20"/>
      <c r="W26" s="20"/>
      <c r="X26" s="23"/>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1"/>
      <c r="AX26" s="25"/>
      <c r="AY26" s="25"/>
      <c r="AZ26" s="25"/>
      <c r="BA26" s="25"/>
      <c r="BB26" s="25"/>
      <c r="BC26" s="25"/>
      <c r="BD26" s="25"/>
    </row>
    <row r="27" spans="1:56" s="18" customFormat="1" ht="27.6" x14ac:dyDescent="0.25">
      <c r="A27" s="15" t="s">
        <v>18</v>
      </c>
      <c r="B27" s="15" t="s">
        <v>19</v>
      </c>
      <c r="C27" s="13">
        <f t="shared" si="2"/>
        <v>150624</v>
      </c>
      <c r="D27" s="13">
        <v>1178</v>
      </c>
      <c r="E27" s="13">
        <f>SUM(E28:E35)</f>
        <v>149446</v>
      </c>
      <c r="F27" s="13">
        <f t="shared" si="3"/>
        <v>26900</v>
      </c>
      <c r="G27" s="13"/>
      <c r="H27" s="13">
        <f>SUM(H28:H35)</f>
        <v>26900</v>
      </c>
      <c r="I27" s="13">
        <f t="shared" si="4"/>
        <v>36061</v>
      </c>
      <c r="J27" s="13">
        <f t="shared" ref="J27:K27" si="12">SUM(J28:J35)</f>
        <v>0</v>
      </c>
      <c r="K27" s="13">
        <f t="shared" si="12"/>
        <v>36061</v>
      </c>
      <c r="L27" s="13">
        <f t="shared" si="5"/>
        <v>40962</v>
      </c>
      <c r="M27" s="13">
        <v>372</v>
      </c>
      <c r="N27" s="13">
        <f t="shared" ref="N27" si="13">SUM(N28:N35)</f>
        <v>40590</v>
      </c>
      <c r="O27" s="13">
        <f t="shared" si="6"/>
        <v>46651</v>
      </c>
      <c r="P27" s="13">
        <f>SUM(P28:P35)</f>
        <v>756</v>
      </c>
      <c r="Q27" s="13">
        <f>+E27-(H27+K27+N27)</f>
        <v>45895</v>
      </c>
      <c r="R27" s="13">
        <f t="shared" si="7"/>
        <v>150574</v>
      </c>
      <c r="S27" s="13">
        <f t="shared" si="8"/>
        <v>1128</v>
      </c>
      <c r="T27" s="13">
        <f t="shared" si="8"/>
        <v>149446</v>
      </c>
      <c r="U27" s="13"/>
      <c r="V27" s="13"/>
      <c r="W27" s="13"/>
      <c r="X27" s="16"/>
    </row>
    <row r="28" spans="1:56" s="26" customFormat="1" ht="19.5" customHeight="1" x14ac:dyDescent="0.25">
      <c r="A28" s="21" t="s">
        <v>73</v>
      </c>
      <c r="B28" s="4" t="s">
        <v>66</v>
      </c>
      <c r="C28" s="3"/>
      <c r="D28" s="3"/>
      <c r="E28" s="3">
        <v>20665</v>
      </c>
      <c r="F28" s="20">
        <f t="shared" si="3"/>
        <v>3610</v>
      </c>
      <c r="G28" s="3"/>
      <c r="H28" s="22">
        <v>3610</v>
      </c>
      <c r="I28" s="20">
        <f t="shared" si="4"/>
        <v>4986</v>
      </c>
      <c r="J28" s="23"/>
      <c r="K28" s="22">
        <v>4986</v>
      </c>
      <c r="L28" s="20">
        <f t="shared" si="5"/>
        <v>5662</v>
      </c>
      <c r="M28" s="3">
        <v>49</v>
      </c>
      <c r="N28" s="23">
        <v>5613</v>
      </c>
      <c r="O28" s="20">
        <f t="shared" si="6"/>
        <v>6557</v>
      </c>
      <c r="P28" s="23">
        <v>101</v>
      </c>
      <c r="Q28" s="20">
        <f t="shared" si="11"/>
        <v>6456</v>
      </c>
      <c r="R28" s="20">
        <f t="shared" si="7"/>
        <v>20815</v>
      </c>
      <c r="S28" s="20">
        <f t="shared" si="8"/>
        <v>150</v>
      </c>
      <c r="T28" s="20">
        <f t="shared" si="8"/>
        <v>20665</v>
      </c>
      <c r="U28" s="20"/>
      <c r="V28" s="20"/>
      <c r="W28" s="20"/>
      <c r="X28" s="23"/>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1"/>
      <c r="AX28" s="25"/>
      <c r="AY28" s="25"/>
      <c r="AZ28" s="25"/>
      <c r="BA28" s="25"/>
      <c r="BB28" s="25"/>
      <c r="BC28" s="25"/>
      <c r="BD28" s="25"/>
    </row>
    <row r="29" spans="1:56" s="26" customFormat="1" ht="19.5" customHeight="1" x14ac:dyDescent="0.25">
      <c r="A29" s="21" t="s">
        <v>73</v>
      </c>
      <c r="B29" s="4" t="s">
        <v>67</v>
      </c>
      <c r="C29" s="3"/>
      <c r="D29" s="3"/>
      <c r="E29" s="3">
        <v>43258</v>
      </c>
      <c r="F29" s="20">
        <f t="shared" si="3"/>
        <v>7624</v>
      </c>
      <c r="G29" s="3"/>
      <c r="H29" s="22">
        <v>7624</v>
      </c>
      <c r="I29" s="20">
        <f t="shared" si="4"/>
        <v>10438</v>
      </c>
      <c r="J29" s="23"/>
      <c r="K29" s="22">
        <v>10438</v>
      </c>
      <c r="L29" s="20">
        <f t="shared" si="5"/>
        <v>11853</v>
      </c>
      <c r="M29" s="3">
        <v>104</v>
      </c>
      <c r="N29" s="23">
        <v>11749</v>
      </c>
      <c r="O29" s="20">
        <f t="shared" si="6"/>
        <v>13658</v>
      </c>
      <c r="P29" s="23">
        <v>211</v>
      </c>
      <c r="Q29" s="20">
        <f t="shared" si="11"/>
        <v>13447</v>
      </c>
      <c r="R29" s="20">
        <f t="shared" si="7"/>
        <v>43573</v>
      </c>
      <c r="S29" s="20">
        <f t="shared" si="8"/>
        <v>315</v>
      </c>
      <c r="T29" s="20">
        <f t="shared" si="8"/>
        <v>43258</v>
      </c>
      <c r="U29" s="20"/>
      <c r="V29" s="20"/>
      <c r="W29" s="20"/>
      <c r="X29" s="23"/>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1"/>
      <c r="AX29" s="25"/>
      <c r="AY29" s="25"/>
      <c r="AZ29" s="25"/>
      <c r="BA29" s="25"/>
      <c r="BB29" s="25"/>
      <c r="BC29" s="25"/>
      <c r="BD29" s="25"/>
    </row>
    <row r="30" spans="1:56" s="26" customFormat="1" ht="19.5" customHeight="1" x14ac:dyDescent="0.25">
      <c r="A30" s="21" t="s">
        <v>73</v>
      </c>
      <c r="B30" s="4" t="s">
        <v>68</v>
      </c>
      <c r="C30" s="3"/>
      <c r="D30" s="3"/>
      <c r="E30" s="3">
        <v>11481</v>
      </c>
      <c r="F30" s="20">
        <f t="shared" si="3"/>
        <v>2080</v>
      </c>
      <c r="G30" s="3"/>
      <c r="H30" s="22">
        <v>2080</v>
      </c>
      <c r="I30" s="20">
        <f t="shared" si="4"/>
        <v>2770</v>
      </c>
      <c r="J30" s="23"/>
      <c r="K30" s="22">
        <v>2770</v>
      </c>
      <c r="L30" s="20">
        <f t="shared" si="5"/>
        <v>3145</v>
      </c>
      <c r="M30" s="3">
        <v>27</v>
      </c>
      <c r="N30" s="23">
        <v>3118</v>
      </c>
      <c r="O30" s="20">
        <f t="shared" si="6"/>
        <v>3569</v>
      </c>
      <c r="P30" s="23">
        <v>56</v>
      </c>
      <c r="Q30" s="20">
        <f t="shared" si="11"/>
        <v>3513</v>
      </c>
      <c r="R30" s="20">
        <f t="shared" si="7"/>
        <v>11564</v>
      </c>
      <c r="S30" s="20">
        <f t="shared" si="8"/>
        <v>83</v>
      </c>
      <c r="T30" s="20">
        <f t="shared" si="8"/>
        <v>11481</v>
      </c>
      <c r="U30" s="20"/>
      <c r="V30" s="20"/>
      <c r="W30" s="20"/>
      <c r="X30" s="23"/>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1"/>
      <c r="AX30" s="25"/>
      <c r="AY30" s="25"/>
      <c r="AZ30" s="25"/>
      <c r="BA30" s="25"/>
      <c r="BB30" s="25"/>
      <c r="BC30" s="25"/>
      <c r="BD30" s="25"/>
    </row>
    <row r="31" spans="1:56" s="26" customFormat="1" ht="19.5" customHeight="1" x14ac:dyDescent="0.25">
      <c r="A31" s="21" t="s">
        <v>73</v>
      </c>
      <c r="B31" s="4" t="s">
        <v>69</v>
      </c>
      <c r="C31" s="3"/>
      <c r="D31" s="3"/>
      <c r="E31" s="3">
        <v>29620</v>
      </c>
      <c r="F31" s="20">
        <f t="shared" si="3"/>
        <v>5268</v>
      </c>
      <c r="G31" s="3"/>
      <c r="H31" s="22">
        <v>5268</v>
      </c>
      <c r="I31" s="20">
        <f t="shared" si="4"/>
        <v>7148</v>
      </c>
      <c r="J31" s="23"/>
      <c r="K31" s="22">
        <v>7148</v>
      </c>
      <c r="L31" s="20">
        <f t="shared" si="5"/>
        <v>8117</v>
      </c>
      <c r="M31" s="3">
        <v>72</v>
      </c>
      <c r="N31" s="23">
        <v>8045</v>
      </c>
      <c r="O31" s="20">
        <f t="shared" si="6"/>
        <v>9303</v>
      </c>
      <c r="P31" s="23">
        <v>144</v>
      </c>
      <c r="Q31" s="20">
        <f t="shared" si="11"/>
        <v>9159</v>
      </c>
      <c r="R31" s="20">
        <f t="shared" si="7"/>
        <v>29836</v>
      </c>
      <c r="S31" s="20">
        <f t="shared" si="8"/>
        <v>216</v>
      </c>
      <c r="T31" s="20">
        <f t="shared" si="8"/>
        <v>29620</v>
      </c>
      <c r="U31" s="20"/>
      <c r="V31" s="20"/>
      <c r="W31" s="20"/>
      <c r="X31" s="23"/>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1"/>
      <c r="AX31" s="25"/>
      <c r="AY31" s="25"/>
      <c r="AZ31" s="25"/>
      <c r="BA31" s="25"/>
      <c r="BB31" s="25"/>
      <c r="BC31" s="25"/>
      <c r="BD31" s="25"/>
    </row>
    <row r="32" spans="1:56" s="26" customFormat="1" ht="19.5" customHeight="1" x14ac:dyDescent="0.25">
      <c r="A32" s="21" t="s">
        <v>73</v>
      </c>
      <c r="B32" s="4" t="s">
        <v>70</v>
      </c>
      <c r="C32" s="3"/>
      <c r="D32" s="3"/>
      <c r="E32" s="3">
        <v>19428</v>
      </c>
      <c r="F32" s="20">
        <f t="shared" si="3"/>
        <v>3654</v>
      </c>
      <c r="G32" s="3"/>
      <c r="H32" s="22">
        <v>3654</v>
      </c>
      <c r="I32" s="20">
        <f t="shared" si="4"/>
        <v>4688</v>
      </c>
      <c r="J32" s="23"/>
      <c r="K32" s="22">
        <v>4688</v>
      </c>
      <c r="L32" s="20">
        <f t="shared" si="5"/>
        <v>5331</v>
      </c>
      <c r="M32" s="3">
        <v>54</v>
      </c>
      <c r="N32" s="23">
        <v>5277</v>
      </c>
      <c r="O32" s="20">
        <f t="shared" si="6"/>
        <v>5918</v>
      </c>
      <c r="P32" s="23">
        <v>109</v>
      </c>
      <c r="Q32" s="20">
        <f t="shared" si="11"/>
        <v>5809</v>
      </c>
      <c r="R32" s="20">
        <f t="shared" si="7"/>
        <v>19591</v>
      </c>
      <c r="S32" s="20">
        <f t="shared" si="8"/>
        <v>163</v>
      </c>
      <c r="T32" s="20">
        <f t="shared" si="8"/>
        <v>19428</v>
      </c>
      <c r="U32" s="20"/>
      <c r="V32" s="20"/>
      <c r="W32" s="20"/>
      <c r="X32" s="23"/>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1"/>
      <c r="AX32" s="25"/>
      <c r="AY32" s="25"/>
      <c r="AZ32" s="25"/>
      <c r="BA32" s="25"/>
      <c r="BB32" s="25"/>
      <c r="BC32" s="25"/>
      <c r="BD32" s="25"/>
    </row>
    <row r="33" spans="1:56" s="26" customFormat="1" ht="19.5" customHeight="1" x14ac:dyDescent="0.25">
      <c r="A33" s="21" t="s">
        <v>73</v>
      </c>
      <c r="B33" s="4" t="s">
        <v>71</v>
      </c>
      <c r="C33" s="3"/>
      <c r="D33" s="3"/>
      <c r="E33" s="3">
        <v>5740</v>
      </c>
      <c r="F33" s="20">
        <f t="shared" si="3"/>
        <v>1123</v>
      </c>
      <c r="G33" s="3"/>
      <c r="H33" s="22">
        <v>1123</v>
      </c>
      <c r="I33" s="20">
        <f t="shared" si="4"/>
        <v>1385</v>
      </c>
      <c r="J33" s="23"/>
      <c r="K33" s="22">
        <v>1385</v>
      </c>
      <c r="L33" s="20">
        <f t="shared" si="5"/>
        <v>1578</v>
      </c>
      <c r="M33" s="3">
        <v>19</v>
      </c>
      <c r="N33" s="23">
        <v>1559</v>
      </c>
      <c r="O33" s="20">
        <f t="shared" si="6"/>
        <v>1712</v>
      </c>
      <c r="P33" s="23">
        <v>39</v>
      </c>
      <c r="Q33" s="20">
        <f t="shared" si="11"/>
        <v>1673</v>
      </c>
      <c r="R33" s="20">
        <f t="shared" si="7"/>
        <v>5798</v>
      </c>
      <c r="S33" s="20">
        <f t="shared" si="8"/>
        <v>58</v>
      </c>
      <c r="T33" s="20">
        <f t="shared" si="8"/>
        <v>5740</v>
      </c>
      <c r="U33" s="20"/>
      <c r="V33" s="20"/>
      <c r="W33" s="20"/>
      <c r="X33" s="23"/>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1"/>
      <c r="AX33" s="25"/>
      <c r="AY33" s="25"/>
      <c r="AZ33" s="25"/>
      <c r="BA33" s="25"/>
      <c r="BB33" s="25"/>
      <c r="BC33" s="25"/>
      <c r="BD33" s="25"/>
    </row>
    <row r="34" spans="1:56" s="26" customFormat="1" ht="19.5" customHeight="1" x14ac:dyDescent="0.25">
      <c r="A34" s="21" t="s">
        <v>73</v>
      </c>
      <c r="B34" s="4" t="s">
        <v>72</v>
      </c>
      <c r="C34" s="3"/>
      <c r="D34" s="3"/>
      <c r="E34" s="3">
        <v>11136</v>
      </c>
      <c r="F34" s="20">
        <f t="shared" si="3"/>
        <v>2022</v>
      </c>
      <c r="G34" s="3"/>
      <c r="H34" s="22">
        <v>2022</v>
      </c>
      <c r="I34" s="20">
        <f t="shared" si="4"/>
        <v>2687</v>
      </c>
      <c r="J34" s="23"/>
      <c r="K34" s="22">
        <v>2687</v>
      </c>
      <c r="L34" s="20">
        <f t="shared" si="5"/>
        <v>3052</v>
      </c>
      <c r="M34" s="3">
        <v>28</v>
      </c>
      <c r="N34" s="23">
        <v>3024</v>
      </c>
      <c r="O34" s="20">
        <f t="shared" si="6"/>
        <v>3460</v>
      </c>
      <c r="P34" s="23">
        <v>57</v>
      </c>
      <c r="Q34" s="20">
        <f t="shared" si="11"/>
        <v>3403</v>
      </c>
      <c r="R34" s="20">
        <f t="shared" si="7"/>
        <v>11221</v>
      </c>
      <c r="S34" s="20">
        <f t="shared" si="8"/>
        <v>85</v>
      </c>
      <c r="T34" s="20">
        <f t="shared" si="8"/>
        <v>11136</v>
      </c>
      <c r="U34" s="20"/>
      <c r="V34" s="20"/>
      <c r="W34" s="20"/>
      <c r="X34" s="23"/>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1"/>
      <c r="AX34" s="25"/>
      <c r="AY34" s="25"/>
      <c r="AZ34" s="25"/>
      <c r="BA34" s="25"/>
      <c r="BB34" s="25"/>
      <c r="BC34" s="25"/>
      <c r="BD34" s="25"/>
    </row>
    <row r="35" spans="1:56" s="26" customFormat="1" ht="19.5" customHeight="1" x14ac:dyDescent="0.25">
      <c r="A35" s="21" t="s">
        <v>73</v>
      </c>
      <c r="B35" s="4" t="s">
        <v>74</v>
      </c>
      <c r="C35" s="3"/>
      <c r="D35" s="3"/>
      <c r="E35" s="3">
        <v>8118</v>
      </c>
      <c r="F35" s="20">
        <f t="shared" si="3"/>
        <v>1519</v>
      </c>
      <c r="G35" s="3"/>
      <c r="H35" s="3">
        <v>1519</v>
      </c>
      <c r="I35" s="20">
        <f t="shared" si="4"/>
        <v>1959</v>
      </c>
      <c r="J35" s="23"/>
      <c r="K35" s="23">
        <v>1959</v>
      </c>
      <c r="L35" s="20">
        <f t="shared" si="5"/>
        <v>2224</v>
      </c>
      <c r="M35" s="3">
        <v>19</v>
      </c>
      <c r="N35" s="23">
        <v>2205</v>
      </c>
      <c r="O35" s="20">
        <f t="shared" si="6"/>
        <v>2474</v>
      </c>
      <c r="P35" s="23">
        <v>39</v>
      </c>
      <c r="Q35" s="20">
        <f t="shared" si="11"/>
        <v>2435</v>
      </c>
      <c r="R35" s="20">
        <f t="shared" si="7"/>
        <v>8176</v>
      </c>
      <c r="S35" s="20">
        <f t="shared" si="8"/>
        <v>58</v>
      </c>
      <c r="T35" s="20">
        <f t="shared" si="8"/>
        <v>8118</v>
      </c>
      <c r="U35" s="20"/>
      <c r="V35" s="20"/>
      <c r="W35" s="20"/>
      <c r="X35" s="23"/>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1"/>
      <c r="AX35" s="25"/>
      <c r="AY35" s="25"/>
      <c r="AZ35" s="25"/>
      <c r="BA35" s="25"/>
      <c r="BB35" s="25"/>
      <c r="BC35" s="25"/>
      <c r="BD35" s="25"/>
    </row>
    <row r="36" spans="1:56" s="18" customFormat="1" ht="42.75" customHeight="1" x14ac:dyDescent="0.25">
      <c r="A36" s="15" t="s">
        <v>20</v>
      </c>
      <c r="B36" s="15" t="s">
        <v>21</v>
      </c>
      <c r="C36" s="13">
        <f t="shared" si="2"/>
        <v>1046685</v>
      </c>
      <c r="D36" s="13">
        <v>1012345</v>
      </c>
      <c r="E36" s="13">
        <f>+E37+E47</f>
        <v>34340</v>
      </c>
      <c r="F36" s="13">
        <f t="shared" si="3"/>
        <v>133084</v>
      </c>
      <c r="G36" s="13">
        <f t="shared" ref="G36:I36" si="14">G37+G47</f>
        <v>126903</v>
      </c>
      <c r="H36" s="13">
        <f t="shared" si="14"/>
        <v>6181</v>
      </c>
      <c r="I36" s="13">
        <f t="shared" si="14"/>
        <v>306174</v>
      </c>
      <c r="J36" s="13">
        <f>J37+J47</f>
        <v>292281</v>
      </c>
      <c r="K36" s="13">
        <f>K37+K47</f>
        <v>13893</v>
      </c>
      <c r="L36" s="13">
        <f t="shared" si="5"/>
        <v>295343</v>
      </c>
      <c r="M36" s="13">
        <f>M37+M47</f>
        <v>286339</v>
      </c>
      <c r="N36" s="13">
        <f>+N37+N47</f>
        <v>9004</v>
      </c>
      <c r="O36" s="13">
        <f t="shared" si="6"/>
        <v>296987</v>
      </c>
      <c r="P36" s="13">
        <f>P37+P47</f>
        <v>291725</v>
      </c>
      <c r="Q36" s="13">
        <f>+E36-(H36+K36+N36)</f>
        <v>5262</v>
      </c>
      <c r="R36" s="13">
        <f t="shared" si="7"/>
        <v>1031588</v>
      </c>
      <c r="S36" s="13">
        <f t="shared" si="8"/>
        <v>997248</v>
      </c>
      <c r="T36" s="13">
        <f t="shared" si="8"/>
        <v>34340</v>
      </c>
      <c r="U36" s="13"/>
      <c r="V36" s="13"/>
      <c r="W36" s="13"/>
      <c r="X36" s="16"/>
    </row>
    <row r="37" spans="1:56" ht="28.5" customHeight="1" x14ac:dyDescent="0.25">
      <c r="A37" s="19">
        <v>1</v>
      </c>
      <c r="B37" s="19" t="s">
        <v>22</v>
      </c>
      <c r="C37" s="13">
        <f t="shared" si="2"/>
        <v>778860</v>
      </c>
      <c r="D37" s="13">
        <v>778860</v>
      </c>
      <c r="E37" s="13"/>
      <c r="F37" s="13">
        <f t="shared" si="3"/>
        <v>103328</v>
      </c>
      <c r="G37" s="13">
        <v>103328</v>
      </c>
      <c r="H37" s="13"/>
      <c r="I37" s="13">
        <f t="shared" si="4"/>
        <v>227712</v>
      </c>
      <c r="J37" s="13">
        <f>J38+J39+J40+J41+J42+J43+J46</f>
        <v>227712</v>
      </c>
      <c r="K37" s="13"/>
      <c r="L37" s="13">
        <f t="shared" si="5"/>
        <v>223366</v>
      </c>
      <c r="M37" s="13">
        <f>M38+M39+M40+M41+M42+M43</f>
        <v>223366</v>
      </c>
      <c r="N37" s="13"/>
      <c r="O37" s="13">
        <f t="shared" si="6"/>
        <v>215368</v>
      </c>
      <c r="P37" s="13">
        <f>(P38+P39+P40+P41+P42+P43+P44+P45+P46)</f>
        <v>215368</v>
      </c>
      <c r="Q37" s="20">
        <f t="shared" si="11"/>
        <v>0</v>
      </c>
      <c r="R37" s="13">
        <f t="shared" si="7"/>
        <v>769774</v>
      </c>
      <c r="S37" s="13">
        <f t="shared" si="8"/>
        <v>769774</v>
      </c>
      <c r="T37" s="13">
        <f t="shared" si="8"/>
        <v>0</v>
      </c>
      <c r="U37" s="13"/>
      <c r="V37" s="13"/>
      <c r="W37" s="13"/>
      <c r="X37" s="10"/>
    </row>
    <row r="38" spans="1:56" s="26" customFormat="1" ht="19.5" customHeight="1" x14ac:dyDescent="0.25">
      <c r="A38" s="21" t="s">
        <v>73</v>
      </c>
      <c r="B38" s="4" t="s">
        <v>66</v>
      </c>
      <c r="C38" s="3"/>
      <c r="D38" s="3"/>
      <c r="E38" s="3"/>
      <c r="F38" s="20">
        <f t="shared" si="3"/>
        <v>3534</v>
      </c>
      <c r="G38" s="22">
        <v>3534</v>
      </c>
      <c r="H38" s="3"/>
      <c r="I38" s="23"/>
      <c r="J38" s="22">
        <v>350</v>
      </c>
      <c r="K38" s="23"/>
      <c r="L38" s="20">
        <f t="shared" si="5"/>
        <v>10129</v>
      </c>
      <c r="M38" s="3">
        <v>10129</v>
      </c>
      <c r="N38" s="23"/>
      <c r="O38" s="20">
        <f t="shared" si="6"/>
        <v>7366</v>
      </c>
      <c r="P38" s="23">
        <v>7366</v>
      </c>
      <c r="Q38" s="20">
        <f t="shared" si="11"/>
        <v>0</v>
      </c>
      <c r="R38" s="20">
        <f t="shared" si="7"/>
        <v>21379</v>
      </c>
      <c r="S38" s="20">
        <f t="shared" si="8"/>
        <v>21379</v>
      </c>
      <c r="T38" s="20">
        <f t="shared" si="8"/>
        <v>0</v>
      </c>
      <c r="U38" s="20"/>
      <c r="V38" s="20"/>
      <c r="W38" s="20"/>
      <c r="X38" s="23"/>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1"/>
      <c r="AX38" s="25"/>
      <c r="AY38" s="25"/>
      <c r="AZ38" s="25"/>
      <c r="BA38" s="25"/>
      <c r="BB38" s="25"/>
      <c r="BC38" s="25"/>
      <c r="BD38" s="25"/>
    </row>
    <row r="39" spans="1:56" s="26" customFormat="1" ht="19.5" customHeight="1" x14ac:dyDescent="0.25">
      <c r="A39" s="21" t="s">
        <v>73</v>
      </c>
      <c r="B39" s="4" t="s">
        <v>67</v>
      </c>
      <c r="C39" s="3"/>
      <c r="D39" s="3"/>
      <c r="E39" s="3"/>
      <c r="F39" s="20">
        <f t="shared" si="3"/>
        <v>12531</v>
      </c>
      <c r="G39" s="22">
        <v>12531</v>
      </c>
      <c r="H39" s="3"/>
      <c r="I39" s="23"/>
      <c r="J39" s="22">
        <v>1800</v>
      </c>
      <c r="K39" s="23"/>
      <c r="L39" s="20">
        <f t="shared" si="5"/>
        <v>26444</v>
      </c>
      <c r="M39" s="3">
        <v>26444</v>
      </c>
      <c r="N39" s="23"/>
      <c r="O39" s="20">
        <f t="shared" si="6"/>
        <v>26119</v>
      </c>
      <c r="P39" s="23">
        <v>26119</v>
      </c>
      <c r="Q39" s="20">
        <f t="shared" si="11"/>
        <v>0</v>
      </c>
      <c r="R39" s="20">
        <f t="shared" si="7"/>
        <v>66894</v>
      </c>
      <c r="S39" s="20">
        <f t="shared" si="8"/>
        <v>66894</v>
      </c>
      <c r="T39" s="20">
        <f t="shared" si="8"/>
        <v>0</v>
      </c>
      <c r="U39" s="20"/>
      <c r="V39" s="20"/>
      <c r="W39" s="20"/>
      <c r="X39" s="23"/>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1"/>
      <c r="AX39" s="25"/>
      <c r="AY39" s="25"/>
      <c r="AZ39" s="25"/>
      <c r="BA39" s="25"/>
      <c r="BB39" s="25"/>
      <c r="BC39" s="25"/>
      <c r="BD39" s="25"/>
    </row>
    <row r="40" spans="1:56" s="26" customFormat="1" ht="19.5" customHeight="1" x14ac:dyDescent="0.25">
      <c r="A40" s="21" t="s">
        <v>73</v>
      </c>
      <c r="B40" s="4" t="s">
        <v>68</v>
      </c>
      <c r="C40" s="3"/>
      <c r="D40" s="3"/>
      <c r="E40" s="3"/>
      <c r="F40" s="20">
        <f t="shared" si="3"/>
        <v>13850</v>
      </c>
      <c r="G40" s="22">
        <v>13850</v>
      </c>
      <c r="H40" s="3"/>
      <c r="I40" s="23"/>
      <c r="J40" s="22">
        <v>2500</v>
      </c>
      <c r="K40" s="23"/>
      <c r="L40" s="20">
        <f t="shared" si="5"/>
        <v>32320</v>
      </c>
      <c r="M40" s="3">
        <v>32320</v>
      </c>
      <c r="N40" s="23"/>
      <c r="O40" s="20">
        <f t="shared" si="6"/>
        <v>28868</v>
      </c>
      <c r="P40" s="23">
        <v>28868</v>
      </c>
      <c r="Q40" s="20">
        <f t="shared" si="11"/>
        <v>0</v>
      </c>
      <c r="R40" s="20">
        <f t="shared" si="7"/>
        <v>77538</v>
      </c>
      <c r="S40" s="20">
        <f t="shared" si="8"/>
        <v>77538</v>
      </c>
      <c r="T40" s="20">
        <f t="shared" si="8"/>
        <v>0</v>
      </c>
      <c r="U40" s="20"/>
      <c r="V40" s="20"/>
      <c r="W40" s="20"/>
      <c r="X40" s="23"/>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1"/>
      <c r="AX40" s="25"/>
      <c r="AY40" s="25"/>
      <c r="AZ40" s="25"/>
      <c r="BA40" s="25"/>
      <c r="BB40" s="25"/>
      <c r="BC40" s="25"/>
      <c r="BD40" s="25"/>
    </row>
    <row r="41" spans="1:56" s="26" customFormat="1" ht="19.5" customHeight="1" x14ac:dyDescent="0.25">
      <c r="A41" s="21" t="s">
        <v>73</v>
      </c>
      <c r="B41" s="4" t="s">
        <v>69</v>
      </c>
      <c r="C41" s="3"/>
      <c r="D41" s="3"/>
      <c r="E41" s="3"/>
      <c r="F41" s="20">
        <f t="shared" si="3"/>
        <v>21386</v>
      </c>
      <c r="G41" s="22">
        <v>21386</v>
      </c>
      <c r="H41" s="3"/>
      <c r="I41" s="23"/>
      <c r="J41" s="22">
        <v>3700</v>
      </c>
      <c r="K41" s="23"/>
      <c r="L41" s="20">
        <f t="shared" si="5"/>
        <v>42906</v>
      </c>
      <c r="M41" s="3">
        <v>42906</v>
      </c>
      <c r="N41" s="23"/>
      <c r="O41" s="20">
        <f t="shared" si="6"/>
        <v>44576</v>
      </c>
      <c r="P41" s="23">
        <v>44576</v>
      </c>
      <c r="Q41" s="20">
        <f t="shared" si="11"/>
        <v>0</v>
      </c>
      <c r="R41" s="20">
        <f t="shared" si="7"/>
        <v>112568</v>
      </c>
      <c r="S41" s="20">
        <f t="shared" si="8"/>
        <v>112568</v>
      </c>
      <c r="T41" s="20">
        <f t="shared" si="8"/>
        <v>0</v>
      </c>
      <c r="U41" s="20"/>
      <c r="V41" s="20"/>
      <c r="W41" s="20"/>
      <c r="X41" s="23"/>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1"/>
      <c r="AX41" s="25"/>
      <c r="AY41" s="25"/>
      <c r="AZ41" s="25"/>
      <c r="BA41" s="25"/>
      <c r="BB41" s="25"/>
      <c r="BC41" s="25"/>
      <c r="BD41" s="25"/>
    </row>
    <row r="42" spans="1:56" s="26" customFormat="1" ht="19.5" customHeight="1" x14ac:dyDescent="0.25">
      <c r="A42" s="21" t="s">
        <v>73</v>
      </c>
      <c r="B42" s="4" t="s">
        <v>70</v>
      </c>
      <c r="C42" s="3"/>
      <c r="D42" s="3"/>
      <c r="E42" s="3"/>
      <c r="F42" s="20">
        <f t="shared" si="3"/>
        <v>47556</v>
      </c>
      <c r="G42" s="22">
        <v>47556</v>
      </c>
      <c r="H42" s="3"/>
      <c r="I42" s="23"/>
      <c r="J42" s="22">
        <v>4800</v>
      </c>
      <c r="K42" s="23"/>
      <c r="L42" s="20">
        <f t="shared" si="5"/>
        <v>102907</v>
      </c>
      <c r="M42" s="3">
        <v>102907</v>
      </c>
      <c r="N42" s="23"/>
      <c r="O42" s="20">
        <f t="shared" si="6"/>
        <v>99122</v>
      </c>
      <c r="P42" s="23">
        <v>99122</v>
      </c>
      <c r="Q42" s="20">
        <f t="shared" si="11"/>
        <v>0</v>
      </c>
      <c r="R42" s="20">
        <f t="shared" si="7"/>
        <v>254385</v>
      </c>
      <c r="S42" s="20">
        <f t="shared" si="8"/>
        <v>254385</v>
      </c>
      <c r="T42" s="20">
        <f t="shared" si="8"/>
        <v>0</v>
      </c>
      <c r="U42" s="20"/>
      <c r="V42" s="20"/>
      <c r="W42" s="20"/>
      <c r="X42" s="23"/>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1"/>
      <c r="AX42" s="25"/>
      <c r="AY42" s="25"/>
      <c r="AZ42" s="25"/>
      <c r="BA42" s="25"/>
      <c r="BB42" s="25"/>
      <c r="BC42" s="25"/>
      <c r="BD42" s="25"/>
    </row>
    <row r="43" spans="1:56" s="26" customFormat="1" ht="19.5" customHeight="1" x14ac:dyDescent="0.25">
      <c r="A43" s="21" t="s">
        <v>73</v>
      </c>
      <c r="B43" s="4" t="s">
        <v>71</v>
      </c>
      <c r="C43" s="3"/>
      <c r="D43" s="3"/>
      <c r="E43" s="3"/>
      <c r="F43" s="20">
        <f t="shared" si="3"/>
        <v>3816</v>
      </c>
      <c r="G43" s="22">
        <v>3816</v>
      </c>
      <c r="H43" s="3"/>
      <c r="I43" s="23"/>
      <c r="J43" s="23">
        <v>600</v>
      </c>
      <c r="K43" s="23"/>
      <c r="L43" s="20">
        <f t="shared" si="5"/>
        <v>8660</v>
      </c>
      <c r="M43" s="3">
        <v>8660</v>
      </c>
      <c r="N43" s="23"/>
      <c r="O43" s="20">
        <f t="shared" si="6"/>
        <v>7953</v>
      </c>
      <c r="P43" s="23">
        <v>7953</v>
      </c>
      <c r="Q43" s="20">
        <f t="shared" si="11"/>
        <v>0</v>
      </c>
      <c r="R43" s="20">
        <f t="shared" si="7"/>
        <v>21029</v>
      </c>
      <c r="S43" s="20">
        <f t="shared" si="8"/>
        <v>21029</v>
      </c>
      <c r="T43" s="20">
        <f t="shared" si="8"/>
        <v>0</v>
      </c>
      <c r="U43" s="20"/>
      <c r="V43" s="20"/>
      <c r="W43" s="20"/>
      <c r="X43" s="23"/>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1"/>
      <c r="AX43" s="25"/>
      <c r="AY43" s="25"/>
      <c r="AZ43" s="25"/>
      <c r="BA43" s="25"/>
      <c r="BB43" s="25"/>
      <c r="BC43" s="25"/>
      <c r="BD43" s="25"/>
    </row>
    <row r="44" spans="1:56" s="26" customFormat="1" ht="19.5" customHeight="1" x14ac:dyDescent="0.25">
      <c r="A44" s="21" t="s">
        <v>73</v>
      </c>
      <c r="B44" s="4" t="s">
        <v>72</v>
      </c>
      <c r="C44" s="3"/>
      <c r="D44" s="3"/>
      <c r="E44" s="3"/>
      <c r="F44" s="20">
        <f t="shared" si="3"/>
        <v>0</v>
      </c>
      <c r="G44" s="3"/>
      <c r="H44" s="3"/>
      <c r="I44" s="23"/>
      <c r="J44" s="23"/>
      <c r="K44" s="23"/>
      <c r="L44" s="20">
        <f t="shared" si="5"/>
        <v>0</v>
      </c>
      <c r="M44" s="3"/>
      <c r="N44" s="23"/>
      <c r="O44" s="20">
        <f t="shared" si="6"/>
        <v>0</v>
      </c>
      <c r="P44" s="23">
        <v>0</v>
      </c>
      <c r="Q44" s="20">
        <f t="shared" si="11"/>
        <v>0</v>
      </c>
      <c r="R44" s="20">
        <f t="shared" si="7"/>
        <v>0</v>
      </c>
      <c r="S44" s="20">
        <f t="shared" si="8"/>
        <v>0</v>
      </c>
      <c r="T44" s="20">
        <f t="shared" si="8"/>
        <v>0</v>
      </c>
      <c r="U44" s="20"/>
      <c r="V44" s="20"/>
      <c r="W44" s="20"/>
      <c r="X44" s="23"/>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1"/>
      <c r="AX44" s="25"/>
      <c r="AY44" s="25"/>
      <c r="AZ44" s="25"/>
      <c r="BA44" s="25"/>
      <c r="BB44" s="25"/>
      <c r="BC44" s="25"/>
      <c r="BD44" s="25"/>
    </row>
    <row r="45" spans="1:56" s="26" customFormat="1" ht="19.5" customHeight="1" x14ac:dyDescent="0.25">
      <c r="A45" s="21" t="s">
        <v>73</v>
      </c>
      <c r="B45" s="4" t="s">
        <v>74</v>
      </c>
      <c r="C45" s="3"/>
      <c r="D45" s="3"/>
      <c r="E45" s="3"/>
      <c r="F45" s="20">
        <f t="shared" si="3"/>
        <v>655</v>
      </c>
      <c r="G45" s="3">
        <v>655</v>
      </c>
      <c r="H45" s="3"/>
      <c r="I45" s="23"/>
      <c r="J45" s="23"/>
      <c r="K45" s="23"/>
      <c r="L45" s="20">
        <f t="shared" si="5"/>
        <v>0</v>
      </c>
      <c r="M45" s="3"/>
      <c r="N45" s="23"/>
      <c r="O45" s="20">
        <f t="shared" si="6"/>
        <v>1364</v>
      </c>
      <c r="P45" s="23">
        <v>1364</v>
      </c>
      <c r="Q45" s="20">
        <f t="shared" si="11"/>
        <v>0</v>
      </c>
      <c r="R45" s="20">
        <f t="shared" si="7"/>
        <v>2019</v>
      </c>
      <c r="S45" s="20">
        <f t="shared" si="8"/>
        <v>2019</v>
      </c>
      <c r="T45" s="20">
        <f t="shared" si="8"/>
        <v>0</v>
      </c>
      <c r="U45" s="20"/>
      <c r="V45" s="20"/>
      <c r="W45" s="20"/>
      <c r="X45" s="23"/>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1"/>
      <c r="AX45" s="25"/>
      <c r="AY45" s="25"/>
      <c r="AZ45" s="25"/>
      <c r="BA45" s="25"/>
      <c r="BB45" s="25"/>
      <c r="BC45" s="25"/>
      <c r="BD45" s="25"/>
    </row>
    <row r="46" spans="1:56" s="26" customFormat="1" ht="19.5" customHeight="1" x14ac:dyDescent="0.25">
      <c r="A46" s="21"/>
      <c r="B46" s="4" t="s">
        <v>90</v>
      </c>
      <c r="C46" s="3"/>
      <c r="D46" s="3"/>
      <c r="E46" s="3"/>
      <c r="F46" s="20"/>
      <c r="G46" s="3"/>
      <c r="H46" s="3"/>
      <c r="I46" s="23"/>
      <c r="J46" s="22">
        <v>213962</v>
      </c>
      <c r="K46" s="23"/>
      <c r="L46" s="20">
        <f t="shared" si="5"/>
        <v>0</v>
      </c>
      <c r="M46" s="23"/>
      <c r="N46" s="23"/>
      <c r="O46" s="20">
        <f t="shared" si="6"/>
        <v>0</v>
      </c>
      <c r="P46" s="23"/>
      <c r="Q46" s="20">
        <f t="shared" ref="Q46" si="15">+E46-(H46+K46+N46)</f>
        <v>0</v>
      </c>
      <c r="R46" s="20">
        <f t="shared" si="7"/>
        <v>213962</v>
      </c>
      <c r="S46" s="20">
        <f t="shared" si="8"/>
        <v>213962</v>
      </c>
      <c r="T46" s="20">
        <f t="shared" si="8"/>
        <v>0</v>
      </c>
      <c r="U46" s="20"/>
      <c r="V46" s="20"/>
      <c r="W46" s="20"/>
      <c r="X46" s="23"/>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1"/>
      <c r="AX46" s="25"/>
      <c r="AY46" s="25"/>
      <c r="AZ46" s="25"/>
      <c r="BA46" s="25"/>
      <c r="BB46" s="25"/>
      <c r="BC46" s="25"/>
      <c r="BD46" s="25"/>
    </row>
    <row r="47" spans="1:56" ht="55.2" x14ac:dyDescent="0.25">
      <c r="A47" s="19">
        <v>2</v>
      </c>
      <c r="B47" s="19" t="s">
        <v>23</v>
      </c>
      <c r="C47" s="13">
        <f t="shared" si="2"/>
        <v>267825</v>
      </c>
      <c r="D47" s="13">
        <v>233485</v>
      </c>
      <c r="E47" s="13">
        <f>+E49</f>
        <v>34340</v>
      </c>
      <c r="F47" s="13">
        <f t="shared" si="3"/>
        <v>29756</v>
      </c>
      <c r="G47" s="13">
        <v>23575</v>
      </c>
      <c r="H47" s="13">
        <f>SUM(H48:H60)</f>
        <v>6181</v>
      </c>
      <c r="I47" s="13">
        <f t="shared" ref="I47:K47" si="16">SUM(I48:I60)</f>
        <v>78462</v>
      </c>
      <c r="J47" s="13">
        <f t="shared" si="16"/>
        <v>64569</v>
      </c>
      <c r="K47" s="13">
        <f t="shared" si="16"/>
        <v>13893</v>
      </c>
      <c r="L47" s="13">
        <f t="shared" si="5"/>
        <v>71977</v>
      </c>
      <c r="M47" s="13">
        <f>SUM(M48:M60)</f>
        <v>62973</v>
      </c>
      <c r="N47" s="13">
        <f>+N50</f>
        <v>9004</v>
      </c>
      <c r="O47" s="13">
        <f t="shared" si="6"/>
        <v>81619</v>
      </c>
      <c r="P47" s="13">
        <f>SUM(P48:P60)</f>
        <v>76357</v>
      </c>
      <c r="Q47" s="13">
        <f>+E47-(H47+K47+N47)</f>
        <v>5262</v>
      </c>
      <c r="R47" s="13">
        <f t="shared" si="7"/>
        <v>261814</v>
      </c>
      <c r="S47" s="13">
        <f t="shared" si="8"/>
        <v>227474</v>
      </c>
      <c r="T47" s="13">
        <f t="shared" si="8"/>
        <v>34340</v>
      </c>
      <c r="U47" s="13"/>
      <c r="V47" s="13"/>
      <c r="W47" s="13"/>
      <c r="X47" s="10"/>
    </row>
    <row r="48" spans="1:56" ht="27.6" x14ac:dyDescent="0.25">
      <c r="A48" s="19"/>
      <c r="B48" s="19" t="s">
        <v>24</v>
      </c>
      <c r="C48" s="20">
        <f t="shared" si="2"/>
        <v>196507</v>
      </c>
      <c r="D48" s="20">
        <v>196507</v>
      </c>
      <c r="E48" s="20"/>
      <c r="F48" s="20">
        <f t="shared" si="3"/>
        <v>0</v>
      </c>
      <c r="G48" s="20"/>
      <c r="H48" s="20"/>
      <c r="I48" s="20">
        <f t="shared" si="4"/>
        <v>0</v>
      </c>
      <c r="J48" s="20"/>
      <c r="K48" s="20"/>
      <c r="L48" s="20">
        <f t="shared" si="5"/>
        <v>0</v>
      </c>
      <c r="M48" s="20"/>
      <c r="N48" s="20"/>
      <c r="O48" s="20">
        <f t="shared" si="6"/>
        <v>0</v>
      </c>
      <c r="P48" s="20"/>
      <c r="Q48" s="20">
        <f t="shared" ref="Q48:Q60" si="17">+E48-(H48+K48+N48)</f>
        <v>0</v>
      </c>
      <c r="R48" s="13">
        <f t="shared" si="7"/>
        <v>0</v>
      </c>
      <c r="S48" s="13">
        <f t="shared" si="8"/>
        <v>0</v>
      </c>
      <c r="T48" s="13">
        <f t="shared" si="8"/>
        <v>0</v>
      </c>
      <c r="U48" s="13"/>
      <c r="V48" s="13"/>
      <c r="W48" s="13"/>
      <c r="X48" s="10"/>
    </row>
    <row r="49" spans="1:56" ht="27.6" x14ac:dyDescent="0.25">
      <c r="A49" s="19"/>
      <c r="B49" s="19" t="s">
        <v>25</v>
      </c>
      <c r="C49" s="20">
        <f t="shared" si="2"/>
        <v>62021</v>
      </c>
      <c r="D49" s="20">
        <v>27681</v>
      </c>
      <c r="E49" s="20">
        <f>SUM(E51:E60)</f>
        <v>34340</v>
      </c>
      <c r="F49" s="20">
        <f t="shared" si="3"/>
        <v>0</v>
      </c>
      <c r="G49" s="20"/>
      <c r="H49" s="20"/>
      <c r="I49" s="20">
        <f t="shared" si="4"/>
        <v>0</v>
      </c>
      <c r="J49" s="20"/>
      <c r="K49" s="20"/>
      <c r="L49" s="20">
        <f t="shared" si="5"/>
        <v>0</v>
      </c>
      <c r="M49" s="20"/>
      <c r="N49" s="20"/>
      <c r="O49" s="20">
        <f t="shared" si="6"/>
        <v>34340</v>
      </c>
      <c r="P49" s="20"/>
      <c r="Q49" s="20">
        <f t="shared" si="17"/>
        <v>34340</v>
      </c>
      <c r="R49" s="13">
        <f t="shared" si="7"/>
        <v>34340</v>
      </c>
      <c r="S49" s="13">
        <f t="shared" si="8"/>
        <v>0</v>
      </c>
      <c r="T49" s="13">
        <f t="shared" si="8"/>
        <v>34340</v>
      </c>
      <c r="U49" s="13"/>
      <c r="V49" s="13"/>
      <c r="W49" s="13"/>
      <c r="X49" s="10"/>
    </row>
    <row r="50" spans="1:56" ht="41.4" x14ac:dyDescent="0.25">
      <c r="A50" s="19"/>
      <c r="B50" s="19" t="s">
        <v>26</v>
      </c>
      <c r="C50" s="20">
        <f t="shared" si="2"/>
        <v>9297</v>
      </c>
      <c r="D50" s="20">
        <v>9297</v>
      </c>
      <c r="E50" s="20"/>
      <c r="F50" s="20">
        <f t="shared" si="3"/>
        <v>0</v>
      </c>
      <c r="G50" s="20"/>
      <c r="H50" s="20"/>
      <c r="I50" s="20">
        <f t="shared" si="4"/>
        <v>0</v>
      </c>
      <c r="J50" s="20"/>
      <c r="K50" s="20"/>
      <c r="L50" s="20">
        <f t="shared" si="5"/>
        <v>9004</v>
      </c>
      <c r="M50" s="20"/>
      <c r="N50" s="20">
        <f>N51+N52+N53+N54+N55+N56+N57+N58+N59+N60</f>
        <v>9004</v>
      </c>
      <c r="O50" s="20">
        <f t="shared" si="6"/>
        <v>0</v>
      </c>
      <c r="P50" s="20"/>
      <c r="Q50" s="20"/>
      <c r="R50" s="20">
        <f t="shared" si="7"/>
        <v>9004</v>
      </c>
      <c r="S50" s="20">
        <f t="shared" si="8"/>
        <v>0</v>
      </c>
      <c r="T50" s="20">
        <f t="shared" si="8"/>
        <v>9004</v>
      </c>
      <c r="U50" s="20"/>
      <c r="V50" s="20"/>
      <c r="W50" s="20"/>
      <c r="X50" s="10"/>
    </row>
    <row r="51" spans="1:56" s="26" customFormat="1" ht="18.75" customHeight="1" x14ac:dyDescent="0.25">
      <c r="A51" s="21" t="s">
        <v>73</v>
      </c>
      <c r="B51" s="4" t="s">
        <v>75</v>
      </c>
      <c r="C51" s="3"/>
      <c r="D51" s="3"/>
      <c r="E51" s="3"/>
      <c r="F51" s="20">
        <f t="shared" si="3"/>
        <v>2004</v>
      </c>
      <c r="G51" s="28">
        <v>2004</v>
      </c>
      <c r="H51" s="3"/>
      <c r="I51" s="20">
        <f t="shared" si="4"/>
        <v>5488</v>
      </c>
      <c r="J51" s="28">
        <v>5488</v>
      </c>
      <c r="K51" s="23"/>
      <c r="L51" s="20">
        <f t="shared" si="5"/>
        <v>5353</v>
      </c>
      <c r="M51" s="3">
        <v>5353</v>
      </c>
      <c r="N51" s="23"/>
      <c r="O51" s="20">
        <f t="shared" si="6"/>
        <v>6490</v>
      </c>
      <c r="P51" s="23">
        <v>6490</v>
      </c>
      <c r="Q51" s="20">
        <f t="shared" si="17"/>
        <v>0</v>
      </c>
      <c r="R51" s="20">
        <f t="shared" si="7"/>
        <v>19335</v>
      </c>
      <c r="S51" s="20">
        <f t="shared" si="8"/>
        <v>19335</v>
      </c>
      <c r="T51" s="20">
        <f t="shared" si="8"/>
        <v>0</v>
      </c>
      <c r="U51" s="20"/>
      <c r="V51" s="20"/>
      <c r="W51" s="20"/>
      <c r="X51" s="23"/>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1"/>
      <c r="AX51" s="25"/>
      <c r="AY51" s="25"/>
      <c r="AZ51" s="25"/>
      <c r="BA51" s="25"/>
      <c r="BB51" s="25"/>
      <c r="BC51" s="25"/>
      <c r="BD51" s="25"/>
    </row>
    <row r="52" spans="1:56" s="26" customFormat="1" ht="18.75" customHeight="1" x14ac:dyDescent="0.25">
      <c r="A52" s="21" t="s">
        <v>73</v>
      </c>
      <c r="B52" s="4" t="s">
        <v>76</v>
      </c>
      <c r="C52" s="3"/>
      <c r="D52" s="3"/>
      <c r="E52" s="3"/>
      <c r="F52" s="20">
        <f t="shared" si="3"/>
        <v>118</v>
      </c>
      <c r="G52" s="28">
        <v>118</v>
      </c>
      <c r="H52" s="3"/>
      <c r="I52" s="20">
        <f t="shared" si="4"/>
        <v>323</v>
      </c>
      <c r="J52" s="28">
        <v>323</v>
      </c>
      <c r="K52" s="23"/>
      <c r="L52" s="20">
        <f t="shared" si="5"/>
        <v>315</v>
      </c>
      <c r="M52" s="3">
        <v>315</v>
      </c>
      <c r="N52" s="23"/>
      <c r="O52" s="20">
        <f t="shared" si="6"/>
        <v>382</v>
      </c>
      <c r="P52" s="23">
        <v>382</v>
      </c>
      <c r="Q52" s="20">
        <f t="shared" si="17"/>
        <v>0</v>
      </c>
      <c r="R52" s="20">
        <f t="shared" si="7"/>
        <v>1138</v>
      </c>
      <c r="S52" s="20">
        <f t="shared" si="8"/>
        <v>1138</v>
      </c>
      <c r="T52" s="20">
        <f t="shared" si="8"/>
        <v>0</v>
      </c>
      <c r="U52" s="20"/>
      <c r="V52" s="20"/>
      <c r="W52" s="20"/>
      <c r="X52" s="23"/>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1"/>
      <c r="AX52" s="25"/>
      <c r="AY52" s="25"/>
      <c r="AZ52" s="25"/>
      <c r="BA52" s="25"/>
      <c r="BB52" s="25"/>
      <c r="BC52" s="25"/>
      <c r="BD52" s="25"/>
    </row>
    <row r="53" spans="1:56" s="26" customFormat="1" ht="18.75" customHeight="1" x14ac:dyDescent="0.25">
      <c r="A53" s="21" t="s">
        <v>73</v>
      </c>
      <c r="B53" s="4" t="s">
        <v>66</v>
      </c>
      <c r="C53" s="3"/>
      <c r="D53" s="3"/>
      <c r="E53" s="3">
        <v>5496</v>
      </c>
      <c r="F53" s="20">
        <f t="shared" si="3"/>
        <v>2058</v>
      </c>
      <c r="G53" s="22">
        <v>876</v>
      </c>
      <c r="H53" s="22">
        <v>1182</v>
      </c>
      <c r="I53" s="20">
        <f t="shared" si="4"/>
        <v>11900</v>
      </c>
      <c r="J53" s="22">
        <v>10315</v>
      </c>
      <c r="K53" s="22">
        <v>1585</v>
      </c>
      <c r="L53" s="20">
        <f t="shared" si="5"/>
        <v>11782</v>
      </c>
      <c r="M53" s="3">
        <v>10060</v>
      </c>
      <c r="N53" s="23">
        <v>1722</v>
      </c>
      <c r="O53" s="20">
        <f t="shared" si="6"/>
        <v>13205</v>
      </c>
      <c r="P53" s="23">
        <v>12198</v>
      </c>
      <c r="Q53" s="20">
        <f t="shared" si="17"/>
        <v>1007</v>
      </c>
      <c r="R53" s="20">
        <f t="shared" si="7"/>
        <v>38945</v>
      </c>
      <c r="S53" s="20">
        <f t="shared" si="8"/>
        <v>33449</v>
      </c>
      <c r="T53" s="20">
        <f t="shared" si="8"/>
        <v>5496</v>
      </c>
      <c r="U53" s="20"/>
      <c r="V53" s="20"/>
      <c r="W53" s="20"/>
      <c r="X53" s="23"/>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1"/>
      <c r="AX53" s="25"/>
      <c r="AY53" s="25"/>
      <c r="AZ53" s="25"/>
      <c r="BA53" s="25"/>
      <c r="BB53" s="25"/>
      <c r="BC53" s="25"/>
      <c r="BD53" s="25"/>
    </row>
    <row r="54" spans="1:56" s="26" customFormat="1" ht="18.75" customHeight="1" x14ac:dyDescent="0.25">
      <c r="A54" s="21" t="s">
        <v>73</v>
      </c>
      <c r="B54" s="4" t="s">
        <v>67</v>
      </c>
      <c r="C54" s="3"/>
      <c r="D54" s="3"/>
      <c r="E54" s="3">
        <v>5614</v>
      </c>
      <c r="F54" s="20">
        <f t="shared" si="3"/>
        <v>2478</v>
      </c>
      <c r="G54" s="22">
        <v>1270</v>
      </c>
      <c r="H54" s="22">
        <v>1208</v>
      </c>
      <c r="I54" s="20">
        <f t="shared" si="4"/>
        <v>13137</v>
      </c>
      <c r="J54" s="22">
        <v>11518</v>
      </c>
      <c r="K54" s="22">
        <v>1619</v>
      </c>
      <c r="L54" s="20">
        <f t="shared" si="5"/>
        <v>12993</v>
      </c>
      <c r="M54" s="3">
        <v>11233</v>
      </c>
      <c r="N54" s="23">
        <v>1760</v>
      </c>
      <c r="O54" s="20">
        <f t="shared" si="6"/>
        <v>14647</v>
      </c>
      <c r="P54" s="23">
        <v>13620</v>
      </c>
      <c r="Q54" s="20">
        <f t="shared" si="17"/>
        <v>1027</v>
      </c>
      <c r="R54" s="20">
        <f t="shared" si="7"/>
        <v>43255</v>
      </c>
      <c r="S54" s="20">
        <f t="shared" si="8"/>
        <v>37641</v>
      </c>
      <c r="T54" s="20">
        <f t="shared" si="8"/>
        <v>5614</v>
      </c>
      <c r="U54" s="20"/>
      <c r="V54" s="20"/>
      <c r="W54" s="20"/>
      <c r="X54" s="23"/>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1"/>
      <c r="AX54" s="25"/>
      <c r="AY54" s="25"/>
      <c r="AZ54" s="25"/>
      <c r="BA54" s="25"/>
      <c r="BB54" s="25"/>
      <c r="BC54" s="25"/>
      <c r="BD54" s="25"/>
    </row>
    <row r="55" spans="1:56" s="26" customFormat="1" ht="18.75" customHeight="1" x14ac:dyDescent="0.25">
      <c r="A55" s="21" t="s">
        <v>73</v>
      </c>
      <c r="B55" s="4" t="s">
        <v>68</v>
      </c>
      <c r="C55" s="3"/>
      <c r="D55" s="3"/>
      <c r="E55" s="3">
        <v>5496</v>
      </c>
      <c r="F55" s="20">
        <f t="shared" si="3"/>
        <v>2828</v>
      </c>
      <c r="G55" s="22">
        <v>1646</v>
      </c>
      <c r="H55" s="22">
        <v>1182</v>
      </c>
      <c r="I55" s="20">
        <f t="shared" si="4"/>
        <v>13932</v>
      </c>
      <c r="J55" s="22">
        <v>12347</v>
      </c>
      <c r="K55" s="22">
        <v>1585</v>
      </c>
      <c r="L55" s="20">
        <f t="shared" si="5"/>
        <v>13763</v>
      </c>
      <c r="M55" s="3">
        <v>12041</v>
      </c>
      <c r="N55" s="23">
        <v>1722</v>
      </c>
      <c r="O55" s="20">
        <f t="shared" si="6"/>
        <v>15608</v>
      </c>
      <c r="P55" s="23">
        <v>14601</v>
      </c>
      <c r="Q55" s="20">
        <f t="shared" si="17"/>
        <v>1007</v>
      </c>
      <c r="R55" s="20">
        <f t="shared" si="7"/>
        <v>46131</v>
      </c>
      <c r="S55" s="20">
        <f t="shared" si="8"/>
        <v>40635</v>
      </c>
      <c r="T55" s="20">
        <f t="shared" si="8"/>
        <v>5496</v>
      </c>
      <c r="U55" s="20"/>
      <c r="V55" s="20"/>
      <c r="W55" s="20"/>
      <c r="X55" s="23"/>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1"/>
      <c r="AX55" s="25"/>
      <c r="AY55" s="25"/>
      <c r="AZ55" s="25"/>
      <c r="BA55" s="25"/>
      <c r="BB55" s="25"/>
      <c r="BC55" s="25"/>
      <c r="BD55" s="25"/>
    </row>
    <row r="56" spans="1:56" s="26" customFormat="1" ht="18.75" customHeight="1" x14ac:dyDescent="0.25">
      <c r="A56" s="21" t="s">
        <v>73</v>
      </c>
      <c r="B56" s="4" t="s">
        <v>69</v>
      </c>
      <c r="C56" s="3"/>
      <c r="D56" s="3"/>
      <c r="E56" s="3">
        <v>1852</v>
      </c>
      <c r="F56" s="20">
        <f t="shared" si="3"/>
        <v>1081</v>
      </c>
      <c r="G56" s="22">
        <v>683</v>
      </c>
      <c r="H56" s="22">
        <v>398</v>
      </c>
      <c r="I56" s="20">
        <f t="shared" si="4"/>
        <v>5029</v>
      </c>
      <c r="J56" s="22">
        <v>4495</v>
      </c>
      <c r="K56" s="22">
        <v>534</v>
      </c>
      <c r="L56" s="20">
        <f t="shared" si="5"/>
        <v>4964</v>
      </c>
      <c r="M56" s="3">
        <v>4384</v>
      </c>
      <c r="N56" s="23">
        <v>580</v>
      </c>
      <c r="O56" s="20">
        <f t="shared" si="6"/>
        <v>5656</v>
      </c>
      <c r="P56" s="23">
        <v>5316</v>
      </c>
      <c r="Q56" s="20">
        <f t="shared" si="17"/>
        <v>340</v>
      </c>
      <c r="R56" s="20">
        <f t="shared" si="7"/>
        <v>16730</v>
      </c>
      <c r="S56" s="20">
        <f t="shared" si="8"/>
        <v>14878</v>
      </c>
      <c r="T56" s="20">
        <f t="shared" si="8"/>
        <v>1852</v>
      </c>
      <c r="U56" s="20"/>
      <c r="V56" s="20"/>
      <c r="W56" s="20"/>
      <c r="X56" s="23"/>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1"/>
      <c r="AX56" s="25"/>
      <c r="AY56" s="25"/>
      <c r="AZ56" s="25"/>
      <c r="BA56" s="25"/>
      <c r="BB56" s="25"/>
      <c r="BC56" s="25"/>
      <c r="BD56" s="25"/>
    </row>
    <row r="57" spans="1:56" s="26" customFormat="1" ht="18.75" customHeight="1" x14ac:dyDescent="0.25">
      <c r="A57" s="21" t="s">
        <v>73</v>
      </c>
      <c r="B57" s="4" t="s">
        <v>70</v>
      </c>
      <c r="C57" s="3"/>
      <c r="D57" s="3"/>
      <c r="E57" s="3">
        <v>14030</v>
      </c>
      <c r="F57" s="20">
        <f t="shared" si="3"/>
        <v>2869</v>
      </c>
      <c r="G57" s="22">
        <v>1056</v>
      </c>
      <c r="H57" s="22">
        <v>1813</v>
      </c>
      <c r="I57" s="20">
        <f t="shared" si="4"/>
        <v>22991</v>
      </c>
      <c r="J57" s="22">
        <v>14955</v>
      </c>
      <c r="K57" s="22">
        <f>2429+5607</f>
        <v>8036</v>
      </c>
      <c r="L57" s="20">
        <f t="shared" si="5"/>
        <v>17226</v>
      </c>
      <c r="M57" s="3">
        <v>14586</v>
      </c>
      <c r="N57" s="23">
        <v>2640</v>
      </c>
      <c r="O57" s="20">
        <f t="shared" si="6"/>
        <v>19227</v>
      </c>
      <c r="P57" s="23">
        <v>17686</v>
      </c>
      <c r="Q57" s="20">
        <f t="shared" si="17"/>
        <v>1541</v>
      </c>
      <c r="R57" s="20">
        <f t="shared" si="7"/>
        <v>62313</v>
      </c>
      <c r="S57" s="20">
        <f t="shared" si="8"/>
        <v>48283</v>
      </c>
      <c r="T57" s="20">
        <f t="shared" si="8"/>
        <v>14030</v>
      </c>
      <c r="U57" s="20"/>
      <c r="V57" s="20"/>
      <c r="W57" s="20"/>
      <c r="X57" s="23"/>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1"/>
      <c r="AX57" s="25"/>
      <c r="AY57" s="25"/>
      <c r="AZ57" s="25"/>
      <c r="BA57" s="25"/>
      <c r="BB57" s="25"/>
      <c r="BC57" s="25"/>
      <c r="BD57" s="25"/>
    </row>
    <row r="58" spans="1:56" s="26" customFormat="1" ht="18.75" customHeight="1" x14ac:dyDescent="0.25">
      <c r="A58" s="21" t="s">
        <v>73</v>
      </c>
      <c r="B58" s="4" t="s">
        <v>71</v>
      </c>
      <c r="C58" s="3"/>
      <c r="D58" s="3"/>
      <c r="E58" s="3"/>
      <c r="F58" s="20">
        <f t="shared" si="3"/>
        <v>628</v>
      </c>
      <c r="G58" s="22">
        <v>628</v>
      </c>
      <c r="H58" s="3"/>
      <c r="I58" s="20">
        <f t="shared" si="4"/>
        <v>1656</v>
      </c>
      <c r="J58" s="22">
        <v>1656</v>
      </c>
      <c r="K58" s="23"/>
      <c r="L58" s="20">
        <f t="shared" si="5"/>
        <v>1615</v>
      </c>
      <c r="M58" s="3">
        <v>1615</v>
      </c>
      <c r="N58" s="23"/>
      <c r="O58" s="20">
        <f t="shared" si="6"/>
        <v>1958</v>
      </c>
      <c r="P58" s="23">
        <v>1958</v>
      </c>
      <c r="Q58" s="20">
        <f t="shared" si="17"/>
        <v>0</v>
      </c>
      <c r="R58" s="20">
        <f t="shared" si="7"/>
        <v>5857</v>
      </c>
      <c r="S58" s="20">
        <f t="shared" si="8"/>
        <v>5857</v>
      </c>
      <c r="T58" s="20">
        <f t="shared" si="8"/>
        <v>0</v>
      </c>
      <c r="U58" s="20"/>
      <c r="V58" s="20"/>
      <c r="W58" s="20"/>
      <c r="X58" s="23"/>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1"/>
      <c r="AX58" s="25"/>
      <c r="AY58" s="25"/>
      <c r="AZ58" s="25"/>
      <c r="BA58" s="25"/>
      <c r="BB58" s="25"/>
      <c r="BC58" s="25"/>
      <c r="BD58" s="25"/>
    </row>
    <row r="59" spans="1:56" s="26" customFormat="1" ht="18.75" customHeight="1" x14ac:dyDescent="0.25">
      <c r="A59" s="21" t="s">
        <v>73</v>
      </c>
      <c r="B59" s="4" t="s">
        <v>72</v>
      </c>
      <c r="C59" s="3"/>
      <c r="D59" s="3"/>
      <c r="E59" s="3">
        <v>1852</v>
      </c>
      <c r="F59" s="20">
        <f t="shared" si="3"/>
        <v>630</v>
      </c>
      <c r="G59" s="22">
        <v>232</v>
      </c>
      <c r="H59" s="3">
        <v>398</v>
      </c>
      <c r="I59" s="20">
        <f t="shared" si="4"/>
        <v>3842</v>
      </c>
      <c r="J59" s="22">
        <v>3308</v>
      </c>
      <c r="K59" s="23">
        <v>534</v>
      </c>
      <c r="L59" s="20">
        <f t="shared" si="5"/>
        <v>3806</v>
      </c>
      <c r="M59" s="3">
        <v>3226</v>
      </c>
      <c r="N59" s="23">
        <v>580</v>
      </c>
      <c r="O59" s="20">
        <f t="shared" si="6"/>
        <v>4252</v>
      </c>
      <c r="P59" s="23">
        <v>3912</v>
      </c>
      <c r="Q59" s="20">
        <f t="shared" si="17"/>
        <v>340</v>
      </c>
      <c r="R59" s="20">
        <f t="shared" si="7"/>
        <v>12530</v>
      </c>
      <c r="S59" s="20">
        <f t="shared" si="8"/>
        <v>10678</v>
      </c>
      <c r="T59" s="20">
        <f t="shared" si="8"/>
        <v>1852</v>
      </c>
      <c r="U59" s="20"/>
      <c r="V59" s="20"/>
      <c r="W59" s="20"/>
      <c r="X59" s="23"/>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1"/>
      <c r="AX59" s="25"/>
      <c r="AY59" s="25"/>
      <c r="AZ59" s="25"/>
      <c r="BA59" s="25"/>
      <c r="BB59" s="25"/>
      <c r="BC59" s="25"/>
      <c r="BD59" s="25"/>
    </row>
    <row r="60" spans="1:56" s="26" customFormat="1" ht="18.75" customHeight="1" x14ac:dyDescent="0.25">
      <c r="A60" s="21" t="s">
        <v>73</v>
      </c>
      <c r="B60" s="4" t="s">
        <v>74</v>
      </c>
      <c r="C60" s="3"/>
      <c r="D60" s="3"/>
      <c r="E60" s="3"/>
      <c r="F60" s="20">
        <f t="shared" si="3"/>
        <v>62</v>
      </c>
      <c r="G60" s="3">
        <v>62</v>
      </c>
      <c r="H60" s="3"/>
      <c r="I60" s="20">
        <f t="shared" si="4"/>
        <v>164</v>
      </c>
      <c r="J60" s="23">
        <v>164</v>
      </c>
      <c r="K60" s="23"/>
      <c r="L60" s="20">
        <f t="shared" si="5"/>
        <v>160</v>
      </c>
      <c r="M60" s="3">
        <v>160</v>
      </c>
      <c r="N60" s="23"/>
      <c r="O60" s="20">
        <f t="shared" si="6"/>
        <v>194</v>
      </c>
      <c r="P60" s="23">
        <v>194</v>
      </c>
      <c r="Q60" s="20">
        <f t="shared" si="17"/>
        <v>0</v>
      </c>
      <c r="R60" s="20">
        <f t="shared" si="7"/>
        <v>580</v>
      </c>
      <c r="S60" s="20">
        <f t="shared" si="8"/>
        <v>580</v>
      </c>
      <c r="T60" s="20">
        <f t="shared" si="8"/>
        <v>0</v>
      </c>
      <c r="U60" s="20"/>
      <c r="V60" s="20"/>
      <c r="W60" s="20"/>
      <c r="X60" s="23"/>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1"/>
      <c r="AX60" s="25"/>
      <c r="AY60" s="25"/>
      <c r="AZ60" s="25"/>
      <c r="BA60" s="25"/>
      <c r="BB60" s="25"/>
      <c r="BC60" s="25"/>
      <c r="BD60" s="25"/>
    </row>
    <row r="61" spans="1:56" ht="41.4" x14ac:dyDescent="0.25">
      <c r="A61" s="15" t="s">
        <v>28</v>
      </c>
      <c r="B61" s="15" t="s">
        <v>27</v>
      </c>
      <c r="C61" s="13">
        <f t="shared" si="2"/>
        <v>1047867</v>
      </c>
      <c r="D61" s="13">
        <f>D62</f>
        <v>80854</v>
      </c>
      <c r="E61" s="13">
        <f>E62</f>
        <v>967013</v>
      </c>
      <c r="F61" s="13">
        <f t="shared" si="3"/>
        <v>182150</v>
      </c>
      <c r="G61" s="13">
        <f>+G62</f>
        <v>8086</v>
      </c>
      <c r="H61" s="13">
        <f>+H62</f>
        <v>174064</v>
      </c>
      <c r="I61" s="13">
        <f>+J61+K61</f>
        <v>255108</v>
      </c>
      <c r="J61" s="13">
        <v>21772</v>
      </c>
      <c r="K61" s="13">
        <f>+K62</f>
        <v>233336</v>
      </c>
      <c r="L61" s="13">
        <f>+L62</f>
        <v>261852</v>
      </c>
      <c r="M61" s="13">
        <f t="shared" ref="M61:T61" si="18">+M62</f>
        <v>25529</v>
      </c>
      <c r="N61" s="13">
        <f t="shared" si="18"/>
        <v>236323</v>
      </c>
      <c r="O61" s="13">
        <f t="shared" si="18"/>
        <v>348819</v>
      </c>
      <c r="P61" s="13">
        <f t="shared" si="18"/>
        <v>25529</v>
      </c>
      <c r="Q61" s="13">
        <f t="shared" si="18"/>
        <v>323290</v>
      </c>
      <c r="R61" s="13">
        <f t="shared" si="18"/>
        <v>1047929</v>
      </c>
      <c r="S61" s="13">
        <f t="shared" si="18"/>
        <v>80916</v>
      </c>
      <c r="T61" s="13">
        <f t="shared" si="18"/>
        <v>967013</v>
      </c>
      <c r="U61" s="13"/>
      <c r="V61" s="13"/>
      <c r="W61" s="13"/>
      <c r="X61" s="10"/>
    </row>
    <row r="62" spans="1:56" ht="41.4" x14ac:dyDescent="0.25">
      <c r="A62" s="19">
        <v>1</v>
      </c>
      <c r="B62" s="19" t="s">
        <v>29</v>
      </c>
      <c r="C62" s="13">
        <f t="shared" si="2"/>
        <v>1047867</v>
      </c>
      <c r="D62" s="13">
        <v>80854</v>
      </c>
      <c r="E62" s="13">
        <f>SUM(E63:E72)</f>
        <v>967013</v>
      </c>
      <c r="F62" s="13">
        <f t="shared" si="3"/>
        <v>182150</v>
      </c>
      <c r="G62" s="13">
        <f>SUM(G63:G72)</f>
        <v>8086</v>
      </c>
      <c r="H62" s="13">
        <f t="shared" ref="H62:N62" si="19">SUM(H63:H72)</f>
        <v>174064</v>
      </c>
      <c r="I62" s="13">
        <f t="shared" si="19"/>
        <v>255108</v>
      </c>
      <c r="J62" s="13">
        <f t="shared" si="19"/>
        <v>21772</v>
      </c>
      <c r="K62" s="13">
        <f t="shared" si="19"/>
        <v>233336</v>
      </c>
      <c r="L62" s="13">
        <f t="shared" si="19"/>
        <v>261852</v>
      </c>
      <c r="M62" s="13">
        <f t="shared" si="19"/>
        <v>25529</v>
      </c>
      <c r="N62" s="13">
        <f t="shared" si="19"/>
        <v>236323</v>
      </c>
      <c r="O62" s="13">
        <f t="shared" si="6"/>
        <v>348819</v>
      </c>
      <c r="P62" s="13">
        <f>SUM(P63:P72)</f>
        <v>25529</v>
      </c>
      <c r="Q62" s="13">
        <f t="shared" ref="Q62:Q84" si="20">+E62-(H62+K62+N62)</f>
        <v>323290</v>
      </c>
      <c r="R62" s="13">
        <f t="shared" si="7"/>
        <v>1047929</v>
      </c>
      <c r="S62" s="13">
        <f t="shared" si="8"/>
        <v>80916</v>
      </c>
      <c r="T62" s="13">
        <f t="shared" si="8"/>
        <v>967013</v>
      </c>
      <c r="U62" s="13"/>
      <c r="V62" s="13"/>
      <c r="W62" s="13"/>
      <c r="X62" s="10"/>
    </row>
    <row r="63" spans="1:56" ht="27.6" x14ac:dyDescent="0.25">
      <c r="A63" s="21" t="s">
        <v>73</v>
      </c>
      <c r="B63" s="19" t="s">
        <v>92</v>
      </c>
      <c r="C63" s="20"/>
      <c r="D63" s="20"/>
      <c r="E63" s="20">
        <v>16000</v>
      </c>
      <c r="F63" s="20">
        <f t="shared" si="3"/>
        <v>2959</v>
      </c>
      <c r="G63" s="20"/>
      <c r="H63" s="28">
        <v>2959</v>
      </c>
      <c r="I63" s="20">
        <f t="shared" si="4"/>
        <v>3967</v>
      </c>
      <c r="J63" s="20"/>
      <c r="K63" s="20">
        <v>3967</v>
      </c>
      <c r="L63" s="20">
        <f t="shared" si="5"/>
        <v>5074</v>
      </c>
      <c r="M63" s="20"/>
      <c r="N63" s="20">
        <v>5074</v>
      </c>
      <c r="O63" s="20">
        <f t="shared" si="6"/>
        <v>4000</v>
      </c>
      <c r="P63" s="20"/>
      <c r="Q63" s="20">
        <f t="shared" si="20"/>
        <v>4000</v>
      </c>
      <c r="R63" s="20">
        <f t="shared" si="7"/>
        <v>16000</v>
      </c>
      <c r="S63" s="20">
        <f t="shared" si="8"/>
        <v>0</v>
      </c>
      <c r="T63" s="20">
        <f t="shared" si="8"/>
        <v>16000</v>
      </c>
      <c r="U63" s="20"/>
      <c r="V63" s="20"/>
      <c r="W63" s="20"/>
      <c r="X63" s="10"/>
    </row>
    <row r="64" spans="1:56" s="26" customFormat="1" ht="18" customHeight="1" x14ac:dyDescent="0.25">
      <c r="A64" s="21" t="s">
        <v>73</v>
      </c>
      <c r="B64" s="4" t="s">
        <v>77</v>
      </c>
      <c r="C64" s="3"/>
      <c r="D64" s="3"/>
      <c r="E64" s="3"/>
      <c r="F64" s="20">
        <f t="shared" si="3"/>
        <v>404</v>
      </c>
      <c r="G64" s="3">
        <v>404</v>
      </c>
      <c r="H64" s="3"/>
      <c r="I64" s="20">
        <f t="shared" si="4"/>
        <v>1089</v>
      </c>
      <c r="J64" s="23">
        <v>1089</v>
      </c>
      <c r="K64" s="23"/>
      <c r="L64" s="20">
        <f t="shared" si="5"/>
        <v>1275</v>
      </c>
      <c r="M64" s="3">
        <v>1275</v>
      </c>
      <c r="N64" s="23"/>
      <c r="O64" s="20">
        <f t="shared" si="6"/>
        <v>1276</v>
      </c>
      <c r="P64" s="23">
        <v>1276</v>
      </c>
      <c r="Q64" s="20">
        <f t="shared" si="20"/>
        <v>0</v>
      </c>
      <c r="R64" s="20">
        <f t="shared" si="7"/>
        <v>4044</v>
      </c>
      <c r="S64" s="20">
        <f t="shared" si="8"/>
        <v>4044</v>
      </c>
      <c r="T64" s="20">
        <f t="shared" si="8"/>
        <v>0</v>
      </c>
      <c r="U64" s="20"/>
      <c r="V64" s="20"/>
      <c r="W64" s="20"/>
      <c r="X64" s="23"/>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1"/>
      <c r="AX64" s="25"/>
      <c r="AY64" s="25"/>
      <c r="AZ64" s="25"/>
      <c r="BA64" s="25"/>
      <c r="BB64" s="25"/>
      <c r="BC64" s="25"/>
      <c r="BD64" s="25"/>
    </row>
    <row r="65" spans="1:56" s="26" customFormat="1" ht="18" customHeight="1" x14ac:dyDescent="0.25">
      <c r="A65" s="21" t="s">
        <v>73</v>
      </c>
      <c r="B65" s="4" t="s">
        <v>66</v>
      </c>
      <c r="C65" s="3"/>
      <c r="D65" s="3"/>
      <c r="E65" s="3">
        <v>101488</v>
      </c>
      <c r="F65" s="20">
        <f t="shared" si="3"/>
        <v>19336</v>
      </c>
      <c r="G65" s="22">
        <v>1076</v>
      </c>
      <c r="H65" s="22">
        <v>18260</v>
      </c>
      <c r="I65" s="20">
        <f t="shared" si="4"/>
        <v>27375</v>
      </c>
      <c r="J65" s="22">
        <v>2898</v>
      </c>
      <c r="K65" s="22">
        <v>24477</v>
      </c>
      <c r="L65" s="20">
        <f t="shared" si="5"/>
        <v>28076</v>
      </c>
      <c r="M65" s="3">
        <v>3398</v>
      </c>
      <c r="N65" s="23">
        <v>24678</v>
      </c>
      <c r="O65" s="20">
        <f t="shared" si="6"/>
        <v>37641</v>
      </c>
      <c r="P65" s="23">
        <v>3568</v>
      </c>
      <c r="Q65" s="20">
        <f t="shared" si="20"/>
        <v>34073</v>
      </c>
      <c r="R65" s="20">
        <f t="shared" si="7"/>
        <v>112428</v>
      </c>
      <c r="S65" s="20">
        <f t="shared" si="8"/>
        <v>10940</v>
      </c>
      <c r="T65" s="20">
        <f t="shared" si="8"/>
        <v>101488</v>
      </c>
      <c r="U65" s="20"/>
      <c r="V65" s="20"/>
      <c r="W65" s="20"/>
      <c r="X65" s="23"/>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1"/>
      <c r="AX65" s="25"/>
      <c r="AY65" s="25"/>
      <c r="AZ65" s="25"/>
      <c r="BA65" s="25"/>
      <c r="BB65" s="25"/>
      <c r="BC65" s="25"/>
      <c r="BD65" s="25"/>
    </row>
    <row r="66" spans="1:56" s="26" customFormat="1" ht="18" customHeight="1" x14ac:dyDescent="0.25">
      <c r="A66" s="21" t="s">
        <v>73</v>
      </c>
      <c r="B66" s="4" t="s">
        <v>67</v>
      </c>
      <c r="C66" s="3"/>
      <c r="D66" s="3"/>
      <c r="E66" s="3">
        <v>192693</v>
      </c>
      <c r="F66" s="20">
        <f t="shared" si="3"/>
        <v>36185</v>
      </c>
      <c r="G66" s="22">
        <v>1516</v>
      </c>
      <c r="H66" s="22">
        <v>34669</v>
      </c>
      <c r="I66" s="20">
        <f t="shared" si="4"/>
        <v>50555</v>
      </c>
      <c r="J66" s="22">
        <v>4081</v>
      </c>
      <c r="K66" s="22">
        <v>46474</v>
      </c>
      <c r="L66" s="20">
        <f t="shared" si="5"/>
        <v>51641</v>
      </c>
      <c r="M66" s="3">
        <v>4786</v>
      </c>
      <c r="N66" s="23">
        <v>46855</v>
      </c>
      <c r="O66" s="20">
        <f t="shared" si="6"/>
        <v>69481</v>
      </c>
      <c r="P66" s="23">
        <v>4786</v>
      </c>
      <c r="Q66" s="20">
        <f t="shared" si="20"/>
        <v>64695</v>
      </c>
      <c r="R66" s="20">
        <f t="shared" si="7"/>
        <v>207862</v>
      </c>
      <c r="S66" s="20">
        <f t="shared" si="8"/>
        <v>15169</v>
      </c>
      <c r="T66" s="20">
        <f t="shared" si="8"/>
        <v>192693</v>
      </c>
      <c r="U66" s="20"/>
      <c r="V66" s="20"/>
      <c r="W66" s="20"/>
      <c r="X66" s="23"/>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1"/>
      <c r="AX66" s="25"/>
      <c r="AY66" s="25"/>
      <c r="AZ66" s="25"/>
      <c r="BA66" s="25"/>
      <c r="BB66" s="25"/>
      <c r="BC66" s="25"/>
      <c r="BD66" s="25"/>
    </row>
    <row r="67" spans="1:56" s="26" customFormat="1" ht="18" customHeight="1" x14ac:dyDescent="0.25">
      <c r="A67" s="21" t="s">
        <v>73</v>
      </c>
      <c r="B67" s="4" t="s">
        <v>68</v>
      </c>
      <c r="C67" s="3"/>
      <c r="D67" s="3"/>
      <c r="E67" s="3">
        <v>216991</v>
      </c>
      <c r="F67" s="20">
        <f t="shared" si="3"/>
        <v>40956</v>
      </c>
      <c r="G67" s="22">
        <v>1916</v>
      </c>
      <c r="H67" s="22">
        <v>39040</v>
      </c>
      <c r="I67" s="20">
        <f t="shared" si="4"/>
        <v>57493</v>
      </c>
      <c r="J67" s="22">
        <v>5158</v>
      </c>
      <c r="K67" s="22">
        <v>52335</v>
      </c>
      <c r="L67" s="20">
        <f t="shared" si="5"/>
        <v>58813</v>
      </c>
      <c r="M67" s="3">
        <v>6049</v>
      </c>
      <c r="N67" s="23">
        <v>52764</v>
      </c>
      <c r="O67" s="20">
        <f t="shared" si="6"/>
        <v>78052</v>
      </c>
      <c r="P67" s="23">
        <v>5200</v>
      </c>
      <c r="Q67" s="20">
        <f t="shared" si="20"/>
        <v>72852</v>
      </c>
      <c r="R67" s="20">
        <f t="shared" si="7"/>
        <v>235314</v>
      </c>
      <c r="S67" s="20">
        <f t="shared" si="8"/>
        <v>18323</v>
      </c>
      <c r="T67" s="20">
        <f t="shared" si="8"/>
        <v>216991</v>
      </c>
      <c r="U67" s="20"/>
      <c r="V67" s="20"/>
      <c r="W67" s="20"/>
      <c r="X67" s="23"/>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1"/>
      <c r="AX67" s="25"/>
      <c r="AY67" s="25"/>
      <c r="AZ67" s="25"/>
      <c r="BA67" s="25"/>
      <c r="BB67" s="25"/>
      <c r="BC67" s="25"/>
      <c r="BD67" s="25"/>
    </row>
    <row r="68" spans="1:56" s="26" customFormat="1" ht="18" customHeight="1" x14ac:dyDescent="0.25">
      <c r="A68" s="21" t="s">
        <v>73</v>
      </c>
      <c r="B68" s="4" t="s">
        <v>69</v>
      </c>
      <c r="C68" s="3"/>
      <c r="D68" s="3"/>
      <c r="E68" s="3">
        <v>141301</v>
      </c>
      <c r="F68" s="20">
        <f t="shared" si="3"/>
        <v>26217</v>
      </c>
      <c r="G68" s="22">
        <v>794</v>
      </c>
      <c r="H68" s="22">
        <v>25423</v>
      </c>
      <c r="I68" s="20">
        <f t="shared" si="4"/>
        <v>36219</v>
      </c>
      <c r="J68" s="22">
        <v>2139</v>
      </c>
      <c r="K68" s="22">
        <v>34080</v>
      </c>
      <c r="L68" s="20">
        <f t="shared" si="5"/>
        <v>36866</v>
      </c>
      <c r="M68" s="3">
        <v>2508</v>
      </c>
      <c r="N68" s="23">
        <v>34358</v>
      </c>
      <c r="O68" s="20">
        <f t="shared" si="6"/>
        <v>50118</v>
      </c>
      <c r="P68" s="23">
        <v>2678</v>
      </c>
      <c r="Q68" s="20">
        <f t="shared" si="20"/>
        <v>47440</v>
      </c>
      <c r="R68" s="20">
        <f t="shared" si="7"/>
        <v>149420</v>
      </c>
      <c r="S68" s="20">
        <f t="shared" si="8"/>
        <v>8119</v>
      </c>
      <c r="T68" s="20">
        <f t="shared" si="8"/>
        <v>141301</v>
      </c>
      <c r="U68" s="20"/>
      <c r="V68" s="20"/>
      <c r="W68" s="20"/>
      <c r="X68" s="23"/>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1"/>
      <c r="AX68" s="25"/>
      <c r="AY68" s="25"/>
      <c r="AZ68" s="25"/>
      <c r="BA68" s="25"/>
      <c r="BB68" s="25"/>
      <c r="BC68" s="25"/>
      <c r="BD68" s="25"/>
    </row>
    <row r="69" spans="1:56" s="26" customFormat="1" ht="18" customHeight="1" x14ac:dyDescent="0.25">
      <c r="A69" s="21" t="s">
        <v>73</v>
      </c>
      <c r="B69" s="4" t="s">
        <v>70</v>
      </c>
      <c r="C69" s="3"/>
      <c r="D69" s="3"/>
      <c r="E69" s="3">
        <v>198438</v>
      </c>
      <c r="F69" s="20">
        <f t="shared" si="3"/>
        <v>36946</v>
      </c>
      <c r="G69" s="22">
        <v>1243</v>
      </c>
      <c r="H69" s="22">
        <v>35703</v>
      </c>
      <c r="I69" s="20">
        <f t="shared" si="4"/>
        <v>51208</v>
      </c>
      <c r="J69" s="22">
        <v>3348</v>
      </c>
      <c r="K69" s="22">
        <v>47860</v>
      </c>
      <c r="L69" s="20">
        <f t="shared" si="5"/>
        <v>52179</v>
      </c>
      <c r="M69" s="3">
        <v>3926</v>
      </c>
      <c r="N69" s="23">
        <v>48253</v>
      </c>
      <c r="O69" s="20">
        <f t="shared" si="6"/>
        <v>70547</v>
      </c>
      <c r="P69" s="23">
        <v>3925</v>
      </c>
      <c r="Q69" s="20">
        <f t="shared" si="20"/>
        <v>66622</v>
      </c>
      <c r="R69" s="20">
        <f t="shared" si="7"/>
        <v>210880</v>
      </c>
      <c r="S69" s="20">
        <f t="shared" si="8"/>
        <v>12442</v>
      </c>
      <c r="T69" s="20">
        <f t="shared" si="8"/>
        <v>198438</v>
      </c>
      <c r="U69" s="20"/>
      <c r="V69" s="20"/>
      <c r="W69" s="20"/>
      <c r="X69" s="23"/>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1"/>
      <c r="AX69" s="25"/>
      <c r="AY69" s="25"/>
      <c r="AZ69" s="25"/>
      <c r="BA69" s="25"/>
      <c r="BB69" s="25"/>
      <c r="BC69" s="25"/>
      <c r="BD69" s="25"/>
    </row>
    <row r="70" spans="1:56" s="26" customFormat="1" ht="18" customHeight="1" x14ac:dyDescent="0.25">
      <c r="A70" s="21" t="s">
        <v>73</v>
      </c>
      <c r="B70" s="4" t="s">
        <v>71</v>
      </c>
      <c r="C70" s="3"/>
      <c r="D70" s="3"/>
      <c r="E70" s="3">
        <v>73963</v>
      </c>
      <c r="F70" s="20">
        <f t="shared" si="3"/>
        <v>14062</v>
      </c>
      <c r="G70" s="22">
        <v>755</v>
      </c>
      <c r="H70" s="22">
        <v>13307</v>
      </c>
      <c r="I70" s="20">
        <f t="shared" si="4"/>
        <v>19872</v>
      </c>
      <c r="J70" s="22">
        <v>2033</v>
      </c>
      <c r="K70" s="22">
        <v>17839</v>
      </c>
      <c r="L70" s="20">
        <f t="shared" si="5"/>
        <v>20369</v>
      </c>
      <c r="M70" s="3">
        <v>2384</v>
      </c>
      <c r="N70" s="23">
        <v>17985</v>
      </c>
      <c r="O70" s="20">
        <f t="shared" si="6"/>
        <v>27386</v>
      </c>
      <c r="P70" s="23">
        <v>2554</v>
      </c>
      <c r="Q70" s="20">
        <f t="shared" si="20"/>
        <v>24832</v>
      </c>
      <c r="R70" s="20">
        <f t="shared" si="7"/>
        <v>81689</v>
      </c>
      <c r="S70" s="20">
        <f t="shared" si="8"/>
        <v>7726</v>
      </c>
      <c r="T70" s="20">
        <f t="shared" si="8"/>
        <v>73963</v>
      </c>
      <c r="U70" s="20"/>
      <c r="V70" s="20"/>
      <c r="W70" s="20"/>
      <c r="X70" s="23"/>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1"/>
      <c r="AX70" s="25"/>
      <c r="AY70" s="25"/>
      <c r="AZ70" s="25"/>
      <c r="BA70" s="25"/>
      <c r="BB70" s="25"/>
      <c r="BC70" s="25"/>
      <c r="BD70" s="25"/>
    </row>
    <row r="71" spans="1:56" s="26" customFormat="1" ht="18" customHeight="1" x14ac:dyDescent="0.25">
      <c r="A71" s="21" t="s">
        <v>73</v>
      </c>
      <c r="B71" s="4" t="s">
        <v>72</v>
      </c>
      <c r="C71" s="3"/>
      <c r="D71" s="3"/>
      <c r="E71" s="3">
        <v>20636</v>
      </c>
      <c r="F71" s="20">
        <f t="shared" si="3"/>
        <v>4014</v>
      </c>
      <c r="G71" s="22">
        <v>301</v>
      </c>
      <c r="H71" s="22">
        <v>3713</v>
      </c>
      <c r="I71" s="20">
        <f t="shared" si="4"/>
        <v>5787</v>
      </c>
      <c r="J71" s="22">
        <v>810</v>
      </c>
      <c r="K71" s="22">
        <v>4977</v>
      </c>
      <c r="L71" s="20">
        <f t="shared" si="5"/>
        <v>5968</v>
      </c>
      <c r="M71" s="3">
        <v>950</v>
      </c>
      <c r="N71" s="23">
        <v>5018</v>
      </c>
      <c r="O71" s="20">
        <f t="shared" si="6"/>
        <v>8047</v>
      </c>
      <c r="P71" s="23">
        <v>1119</v>
      </c>
      <c r="Q71" s="20">
        <f t="shared" si="20"/>
        <v>6928</v>
      </c>
      <c r="R71" s="20">
        <f t="shared" si="7"/>
        <v>23816</v>
      </c>
      <c r="S71" s="20">
        <f t="shared" si="8"/>
        <v>3180</v>
      </c>
      <c r="T71" s="20">
        <f t="shared" si="8"/>
        <v>20636</v>
      </c>
      <c r="U71" s="20"/>
      <c r="V71" s="20"/>
      <c r="W71" s="20"/>
      <c r="X71" s="23"/>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1"/>
      <c r="AX71" s="25"/>
      <c r="AY71" s="25"/>
      <c r="AZ71" s="25"/>
      <c r="BA71" s="25"/>
      <c r="BB71" s="25"/>
      <c r="BC71" s="25"/>
      <c r="BD71" s="25"/>
    </row>
    <row r="72" spans="1:56" s="26" customFormat="1" ht="18" customHeight="1" x14ac:dyDescent="0.25">
      <c r="A72" s="21" t="s">
        <v>73</v>
      </c>
      <c r="B72" s="4" t="s">
        <v>74</v>
      </c>
      <c r="C72" s="3"/>
      <c r="D72" s="3"/>
      <c r="E72" s="3">
        <v>5503</v>
      </c>
      <c r="F72" s="20">
        <f t="shared" si="3"/>
        <v>1071</v>
      </c>
      <c r="G72" s="3">
        <v>81</v>
      </c>
      <c r="H72" s="3">
        <v>990</v>
      </c>
      <c r="I72" s="20">
        <f t="shared" si="4"/>
        <v>1543</v>
      </c>
      <c r="J72" s="23">
        <v>216</v>
      </c>
      <c r="K72" s="23">
        <v>1327</v>
      </c>
      <c r="L72" s="20">
        <f t="shared" si="5"/>
        <v>1591</v>
      </c>
      <c r="M72" s="3">
        <v>253</v>
      </c>
      <c r="N72" s="23">
        <v>1338</v>
      </c>
      <c r="O72" s="20">
        <f t="shared" si="6"/>
        <v>2271</v>
      </c>
      <c r="P72" s="23">
        <v>423</v>
      </c>
      <c r="Q72" s="20">
        <f t="shared" si="20"/>
        <v>1848</v>
      </c>
      <c r="R72" s="20">
        <f t="shared" si="7"/>
        <v>6476</v>
      </c>
      <c r="S72" s="20">
        <f t="shared" si="8"/>
        <v>973</v>
      </c>
      <c r="T72" s="20">
        <f t="shared" si="8"/>
        <v>5503</v>
      </c>
      <c r="U72" s="20"/>
      <c r="V72" s="20"/>
      <c r="W72" s="20"/>
      <c r="X72" s="23"/>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1"/>
      <c r="AX72" s="25"/>
      <c r="AY72" s="25"/>
      <c r="AZ72" s="25"/>
      <c r="BA72" s="25"/>
      <c r="BB72" s="25"/>
      <c r="BC72" s="25"/>
      <c r="BD72" s="25"/>
    </row>
    <row r="73" spans="1:56" ht="27.6" x14ac:dyDescent="0.25">
      <c r="A73" s="15" t="s">
        <v>31</v>
      </c>
      <c r="B73" s="15" t="s">
        <v>30</v>
      </c>
      <c r="C73" s="13">
        <f t="shared" si="2"/>
        <v>789706</v>
      </c>
      <c r="D73" s="13">
        <f>D74+D85+D98+D109</f>
        <v>364448</v>
      </c>
      <c r="E73" s="13">
        <f>E74</f>
        <v>425258</v>
      </c>
      <c r="F73" s="13">
        <f t="shared" si="3"/>
        <v>113037</v>
      </c>
      <c r="G73" s="13">
        <f>+G74+G85+G98+G109</f>
        <v>36491</v>
      </c>
      <c r="H73" s="13">
        <f>+H74+H85+H98+H109</f>
        <v>76546</v>
      </c>
      <c r="I73" s="13">
        <f t="shared" ref="I73:T73" si="21">+I74+I85+I98+I109</f>
        <v>212214</v>
      </c>
      <c r="J73" s="13">
        <f t="shared" si="21"/>
        <v>100818</v>
      </c>
      <c r="K73" s="13">
        <f t="shared" si="21"/>
        <v>111396</v>
      </c>
      <c r="L73" s="13">
        <f t="shared" si="21"/>
        <v>248894.2</v>
      </c>
      <c r="M73" s="13">
        <f t="shared" si="21"/>
        <v>72821.2</v>
      </c>
      <c r="N73" s="13">
        <f t="shared" si="21"/>
        <v>176073</v>
      </c>
      <c r="O73" s="13">
        <f t="shared" si="21"/>
        <v>182825</v>
      </c>
      <c r="P73" s="13">
        <f t="shared" si="21"/>
        <v>121582</v>
      </c>
      <c r="Q73" s="13">
        <f t="shared" si="21"/>
        <v>61243</v>
      </c>
      <c r="R73" s="13">
        <f t="shared" si="21"/>
        <v>756970.2</v>
      </c>
      <c r="S73" s="13">
        <f t="shared" si="21"/>
        <v>331712.2</v>
      </c>
      <c r="T73" s="13">
        <f t="shared" si="21"/>
        <v>425258</v>
      </c>
      <c r="U73" s="13"/>
      <c r="V73" s="13"/>
      <c r="W73" s="13"/>
      <c r="X73" s="10"/>
    </row>
    <row r="74" spans="1:56" ht="69" x14ac:dyDescent="0.25">
      <c r="A74" s="19">
        <v>1</v>
      </c>
      <c r="B74" s="19" t="s">
        <v>32</v>
      </c>
      <c r="C74" s="13">
        <f t="shared" si="2"/>
        <v>489333</v>
      </c>
      <c r="D74" s="13">
        <v>64075</v>
      </c>
      <c r="E74" s="13">
        <f>SUM(E75:E84)</f>
        <v>425258</v>
      </c>
      <c r="F74" s="13">
        <f t="shared" si="3"/>
        <v>82951</v>
      </c>
      <c r="G74" s="13">
        <v>6405</v>
      </c>
      <c r="H74" s="13">
        <f>SUM(H75:H84)</f>
        <v>76546</v>
      </c>
      <c r="I74" s="13">
        <f t="shared" si="4"/>
        <v>128641</v>
      </c>
      <c r="J74" s="13">
        <f t="shared" ref="J74:K74" si="22">SUM(J75:J84)</f>
        <v>17245</v>
      </c>
      <c r="K74" s="13">
        <f t="shared" si="22"/>
        <v>111396</v>
      </c>
      <c r="L74" s="13">
        <f t="shared" si="5"/>
        <v>196251.2</v>
      </c>
      <c r="M74" s="13">
        <f>SUM(M76:M84)</f>
        <v>20178.2</v>
      </c>
      <c r="N74" s="13">
        <f t="shared" ref="N74" si="23">SUM(N75:N84)</f>
        <v>176073</v>
      </c>
      <c r="O74" s="13">
        <f t="shared" si="6"/>
        <v>83618</v>
      </c>
      <c r="P74" s="13">
        <f>SUM(P76:P84)</f>
        <v>22375</v>
      </c>
      <c r="Q74" s="13">
        <f t="shared" si="20"/>
        <v>61243</v>
      </c>
      <c r="R74" s="13">
        <f t="shared" si="7"/>
        <v>491461.2</v>
      </c>
      <c r="S74" s="13">
        <f t="shared" si="8"/>
        <v>66203.199999999997</v>
      </c>
      <c r="T74" s="13">
        <f t="shared" si="8"/>
        <v>425258</v>
      </c>
      <c r="U74" s="13"/>
      <c r="V74" s="13"/>
      <c r="W74" s="13"/>
      <c r="X74" s="10"/>
    </row>
    <row r="75" spans="1:56" ht="27.6" x14ac:dyDescent="0.25">
      <c r="A75" s="19"/>
      <c r="B75" s="19" t="s">
        <v>92</v>
      </c>
      <c r="C75" s="20"/>
      <c r="D75" s="20"/>
      <c r="E75" s="20">
        <v>339894</v>
      </c>
      <c r="F75" s="20">
        <f t="shared" si="3"/>
        <v>61181</v>
      </c>
      <c r="G75" s="20"/>
      <c r="H75" s="28">
        <v>61181</v>
      </c>
      <c r="I75" s="20">
        <f t="shared" si="4"/>
        <v>90802</v>
      </c>
      <c r="J75" s="20"/>
      <c r="K75" s="20">
        <v>90802</v>
      </c>
      <c r="L75" s="20">
        <f t="shared" si="5"/>
        <v>149334</v>
      </c>
      <c r="M75" s="20"/>
      <c r="N75" s="20">
        <v>149334</v>
      </c>
      <c r="O75" s="20">
        <f t="shared" si="6"/>
        <v>38577</v>
      </c>
      <c r="P75" s="20"/>
      <c r="Q75" s="20">
        <f t="shared" si="20"/>
        <v>38577</v>
      </c>
      <c r="R75" s="20">
        <f t="shared" ref="R75:R138" si="24">+S75+T75</f>
        <v>339894</v>
      </c>
      <c r="S75" s="20">
        <f t="shared" ref="S75:T138" si="25">+G75+J75+M75+P75</f>
        <v>0</v>
      </c>
      <c r="T75" s="20">
        <f t="shared" si="25"/>
        <v>339894</v>
      </c>
      <c r="U75" s="20"/>
      <c r="V75" s="20"/>
      <c r="W75" s="20"/>
      <c r="X75" s="10"/>
    </row>
    <row r="76" spans="1:56" s="26" customFormat="1" ht="18" customHeight="1" x14ac:dyDescent="0.25">
      <c r="A76" s="21" t="s">
        <v>73</v>
      </c>
      <c r="B76" s="4" t="s">
        <v>78</v>
      </c>
      <c r="C76" s="3"/>
      <c r="D76" s="3"/>
      <c r="E76" s="3"/>
      <c r="F76" s="20">
        <f t="shared" si="3"/>
        <v>929</v>
      </c>
      <c r="G76" s="3">
        <v>929</v>
      </c>
      <c r="H76" s="3"/>
      <c r="I76" s="20">
        <f t="shared" si="4"/>
        <v>2501</v>
      </c>
      <c r="J76" s="23">
        <v>2501</v>
      </c>
      <c r="K76" s="23"/>
      <c r="L76" s="20">
        <f t="shared" si="5"/>
        <v>2925.6</v>
      </c>
      <c r="M76" s="3">
        <f>2926-0.4</f>
        <v>2925.6</v>
      </c>
      <c r="N76" s="23"/>
      <c r="O76" s="20">
        <f t="shared" ref="O76:O139" si="26">+P76+Q76</f>
        <v>3244</v>
      </c>
      <c r="P76" s="23">
        <v>3244</v>
      </c>
      <c r="Q76" s="20">
        <f t="shared" si="20"/>
        <v>0</v>
      </c>
      <c r="R76" s="20">
        <f t="shared" si="24"/>
        <v>9599.6</v>
      </c>
      <c r="S76" s="20">
        <f t="shared" si="25"/>
        <v>9599.6</v>
      </c>
      <c r="T76" s="20">
        <f t="shared" si="25"/>
        <v>0</v>
      </c>
      <c r="U76" s="20"/>
      <c r="V76" s="20"/>
      <c r="W76" s="20"/>
      <c r="X76" s="23"/>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1"/>
      <c r="AX76" s="25"/>
      <c r="AY76" s="25"/>
      <c r="AZ76" s="25"/>
      <c r="BA76" s="25"/>
      <c r="BB76" s="25"/>
      <c r="BC76" s="25"/>
      <c r="BD76" s="25"/>
    </row>
    <row r="77" spans="1:56" s="26" customFormat="1" ht="18" customHeight="1" x14ac:dyDescent="0.25">
      <c r="A77" s="21" t="s">
        <v>73</v>
      </c>
      <c r="B77" s="4" t="s">
        <v>66</v>
      </c>
      <c r="C77" s="3"/>
      <c r="D77" s="3"/>
      <c r="E77" s="3">
        <v>8192</v>
      </c>
      <c r="F77" s="20">
        <f t="shared" si="3"/>
        <v>2023</v>
      </c>
      <c r="G77" s="28">
        <v>548</v>
      </c>
      <c r="H77" s="28">
        <v>1475</v>
      </c>
      <c r="I77" s="20">
        <f t="shared" si="4"/>
        <v>3431</v>
      </c>
      <c r="J77" s="28">
        <v>1455</v>
      </c>
      <c r="K77" s="28">
        <v>1976</v>
      </c>
      <c r="L77" s="20">
        <f t="shared" si="5"/>
        <v>4268.6000000000004</v>
      </c>
      <c r="M77" s="3">
        <f>1703-0.4</f>
        <v>1702.6</v>
      </c>
      <c r="N77" s="23">
        <v>2566</v>
      </c>
      <c r="O77" s="20">
        <f t="shared" si="26"/>
        <v>4234</v>
      </c>
      <c r="P77" s="23">
        <v>2059</v>
      </c>
      <c r="Q77" s="20">
        <f t="shared" si="20"/>
        <v>2175</v>
      </c>
      <c r="R77" s="20">
        <f t="shared" si="24"/>
        <v>13956.6</v>
      </c>
      <c r="S77" s="20">
        <f t="shared" si="25"/>
        <v>5764.6</v>
      </c>
      <c r="T77" s="20">
        <f t="shared" si="25"/>
        <v>8192</v>
      </c>
      <c r="U77" s="20"/>
      <c r="V77" s="20"/>
      <c r="W77" s="20"/>
      <c r="X77" s="23"/>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1"/>
      <c r="AX77" s="25"/>
      <c r="AY77" s="25"/>
      <c r="AZ77" s="25"/>
      <c r="BA77" s="25"/>
      <c r="BB77" s="25"/>
      <c r="BC77" s="25"/>
      <c r="BD77" s="25"/>
    </row>
    <row r="78" spans="1:56" s="26" customFormat="1" ht="18" customHeight="1" x14ac:dyDescent="0.25">
      <c r="A78" s="21" t="s">
        <v>73</v>
      </c>
      <c r="B78" s="4" t="s">
        <v>67</v>
      </c>
      <c r="C78" s="3"/>
      <c r="D78" s="3"/>
      <c r="E78" s="3">
        <v>14325</v>
      </c>
      <c r="F78" s="20">
        <f t="shared" si="3"/>
        <v>3238</v>
      </c>
      <c r="G78" s="28">
        <v>660</v>
      </c>
      <c r="H78" s="28">
        <v>2578</v>
      </c>
      <c r="I78" s="20">
        <f t="shared" si="4"/>
        <v>6067</v>
      </c>
      <c r="J78" s="28">
        <v>2611</v>
      </c>
      <c r="K78" s="28">
        <v>3456</v>
      </c>
      <c r="L78" s="20">
        <f t="shared" si="5"/>
        <v>7542</v>
      </c>
      <c r="M78" s="3">
        <v>3055</v>
      </c>
      <c r="N78" s="23">
        <v>4487</v>
      </c>
      <c r="O78" s="20">
        <f t="shared" si="26"/>
        <v>5765</v>
      </c>
      <c r="P78" s="23">
        <v>1961</v>
      </c>
      <c r="Q78" s="20">
        <f t="shared" si="20"/>
        <v>3804</v>
      </c>
      <c r="R78" s="20">
        <f t="shared" si="24"/>
        <v>22612</v>
      </c>
      <c r="S78" s="20">
        <f t="shared" si="25"/>
        <v>8287</v>
      </c>
      <c r="T78" s="20">
        <f t="shared" si="25"/>
        <v>14325</v>
      </c>
      <c r="U78" s="20"/>
      <c r="V78" s="20"/>
      <c r="W78" s="20"/>
      <c r="X78" s="23"/>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1"/>
      <c r="AX78" s="25"/>
      <c r="AY78" s="25"/>
      <c r="AZ78" s="25"/>
      <c r="BA78" s="25"/>
      <c r="BB78" s="25"/>
      <c r="BC78" s="25"/>
      <c r="BD78" s="25"/>
    </row>
    <row r="79" spans="1:56" s="26" customFormat="1" ht="18" customHeight="1" x14ac:dyDescent="0.25">
      <c r="A79" s="21" t="s">
        <v>73</v>
      </c>
      <c r="B79" s="4" t="s">
        <v>68</v>
      </c>
      <c r="C79" s="3"/>
      <c r="D79" s="3"/>
      <c r="E79" s="3">
        <v>13377</v>
      </c>
      <c r="F79" s="20">
        <f t="shared" si="3"/>
        <v>3287</v>
      </c>
      <c r="G79" s="28">
        <v>879</v>
      </c>
      <c r="H79" s="28">
        <v>2408</v>
      </c>
      <c r="I79" s="20">
        <f t="shared" si="4"/>
        <v>5650</v>
      </c>
      <c r="J79" s="28">
        <v>2423</v>
      </c>
      <c r="K79" s="28">
        <v>3227</v>
      </c>
      <c r="L79" s="20">
        <f t="shared" si="5"/>
        <v>7025</v>
      </c>
      <c r="M79" s="3">
        <v>2835</v>
      </c>
      <c r="N79" s="23">
        <v>4190</v>
      </c>
      <c r="O79" s="20">
        <f t="shared" si="26"/>
        <v>6981</v>
      </c>
      <c r="P79" s="23">
        <v>3429</v>
      </c>
      <c r="Q79" s="20">
        <f t="shared" si="20"/>
        <v>3552</v>
      </c>
      <c r="R79" s="20">
        <f t="shared" si="24"/>
        <v>22943</v>
      </c>
      <c r="S79" s="20">
        <f t="shared" si="25"/>
        <v>9566</v>
      </c>
      <c r="T79" s="20">
        <f t="shared" si="25"/>
        <v>13377</v>
      </c>
      <c r="U79" s="20"/>
      <c r="V79" s="20"/>
      <c r="W79" s="20"/>
      <c r="X79" s="23"/>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1"/>
      <c r="AX79" s="25"/>
      <c r="AY79" s="25"/>
      <c r="AZ79" s="25"/>
      <c r="BA79" s="25"/>
      <c r="BB79" s="25"/>
      <c r="BC79" s="25"/>
      <c r="BD79" s="25"/>
    </row>
    <row r="80" spans="1:56" s="26" customFormat="1" ht="18" customHeight="1" x14ac:dyDescent="0.25">
      <c r="A80" s="21" t="s">
        <v>73</v>
      </c>
      <c r="B80" s="4" t="s">
        <v>69</v>
      </c>
      <c r="C80" s="3"/>
      <c r="D80" s="3"/>
      <c r="E80" s="3">
        <v>17514</v>
      </c>
      <c r="F80" s="20">
        <f t="shared" si="3"/>
        <v>3959</v>
      </c>
      <c r="G80" s="28">
        <v>807</v>
      </c>
      <c r="H80" s="28">
        <v>3152</v>
      </c>
      <c r="I80" s="20">
        <f t="shared" si="4"/>
        <v>6034</v>
      </c>
      <c r="J80" s="28">
        <v>1809</v>
      </c>
      <c r="K80" s="28">
        <v>4225</v>
      </c>
      <c r="L80" s="20">
        <f t="shared" si="5"/>
        <v>7602</v>
      </c>
      <c r="M80" s="3">
        <v>2116</v>
      </c>
      <c r="N80" s="23">
        <v>5486</v>
      </c>
      <c r="O80" s="20">
        <f t="shared" si="26"/>
        <v>7211</v>
      </c>
      <c r="P80" s="23">
        <v>2560</v>
      </c>
      <c r="Q80" s="20">
        <f t="shared" si="20"/>
        <v>4651</v>
      </c>
      <c r="R80" s="20">
        <f t="shared" si="24"/>
        <v>24806</v>
      </c>
      <c r="S80" s="20">
        <f t="shared" si="25"/>
        <v>7292</v>
      </c>
      <c r="T80" s="20">
        <f t="shared" si="25"/>
        <v>17514</v>
      </c>
      <c r="U80" s="20"/>
      <c r="V80" s="20"/>
      <c r="W80" s="20"/>
      <c r="X80" s="23"/>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1"/>
      <c r="AX80" s="25"/>
      <c r="AY80" s="25"/>
      <c r="AZ80" s="25"/>
      <c r="BA80" s="25"/>
      <c r="BB80" s="25"/>
      <c r="BC80" s="25"/>
      <c r="BD80" s="25"/>
    </row>
    <row r="81" spans="1:56" s="26" customFormat="1" ht="18" customHeight="1" x14ac:dyDescent="0.25">
      <c r="A81" s="21" t="s">
        <v>73</v>
      </c>
      <c r="B81" s="4" t="s">
        <v>70</v>
      </c>
      <c r="C81" s="3"/>
      <c r="D81" s="3"/>
      <c r="E81" s="3">
        <v>20236</v>
      </c>
      <c r="F81" s="20">
        <f t="shared" si="3"/>
        <v>4323</v>
      </c>
      <c r="G81" s="28">
        <v>681</v>
      </c>
      <c r="H81" s="28">
        <v>3642</v>
      </c>
      <c r="I81" s="20">
        <f t="shared" si="4"/>
        <v>6977</v>
      </c>
      <c r="J81" s="28">
        <v>2095</v>
      </c>
      <c r="K81" s="28">
        <v>4882</v>
      </c>
      <c r="L81" s="20">
        <f t="shared" si="5"/>
        <v>8791</v>
      </c>
      <c r="M81" s="3">
        <v>2452</v>
      </c>
      <c r="N81" s="23">
        <v>6339</v>
      </c>
      <c r="O81" s="20">
        <f t="shared" si="26"/>
        <v>8338</v>
      </c>
      <c r="P81" s="23">
        <v>2965</v>
      </c>
      <c r="Q81" s="20">
        <f t="shared" si="20"/>
        <v>5373</v>
      </c>
      <c r="R81" s="20">
        <f t="shared" si="24"/>
        <v>28429</v>
      </c>
      <c r="S81" s="20">
        <f t="shared" si="25"/>
        <v>8193</v>
      </c>
      <c r="T81" s="20">
        <f t="shared" si="25"/>
        <v>20236</v>
      </c>
      <c r="U81" s="20"/>
      <c r="V81" s="20"/>
      <c r="W81" s="20"/>
      <c r="X81" s="23"/>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1"/>
      <c r="AX81" s="25"/>
      <c r="AY81" s="25"/>
      <c r="AZ81" s="25"/>
      <c r="BA81" s="25"/>
      <c r="BB81" s="25"/>
      <c r="BC81" s="25"/>
      <c r="BD81" s="25"/>
    </row>
    <row r="82" spans="1:56" s="26" customFormat="1" ht="18" customHeight="1" x14ac:dyDescent="0.25">
      <c r="A82" s="21" t="s">
        <v>73</v>
      </c>
      <c r="B82" s="4" t="s">
        <v>71</v>
      </c>
      <c r="C82" s="3"/>
      <c r="D82" s="3"/>
      <c r="E82" s="3">
        <v>7883</v>
      </c>
      <c r="F82" s="20">
        <f t="shared" si="3"/>
        <v>2398</v>
      </c>
      <c r="G82" s="28">
        <v>979</v>
      </c>
      <c r="H82" s="28">
        <v>1419</v>
      </c>
      <c r="I82" s="20">
        <f t="shared" si="4"/>
        <v>3428</v>
      </c>
      <c r="J82" s="28">
        <v>1526</v>
      </c>
      <c r="K82" s="28">
        <v>1902</v>
      </c>
      <c r="L82" s="20">
        <f t="shared" si="5"/>
        <v>4255</v>
      </c>
      <c r="M82" s="3">
        <v>1786</v>
      </c>
      <c r="N82" s="23">
        <v>2469</v>
      </c>
      <c r="O82" s="20">
        <f t="shared" si="26"/>
        <v>4252</v>
      </c>
      <c r="P82" s="23">
        <v>2159</v>
      </c>
      <c r="Q82" s="20">
        <f t="shared" si="20"/>
        <v>2093</v>
      </c>
      <c r="R82" s="20">
        <f t="shared" si="24"/>
        <v>14333</v>
      </c>
      <c r="S82" s="20">
        <f t="shared" si="25"/>
        <v>6450</v>
      </c>
      <c r="T82" s="20">
        <f t="shared" si="25"/>
        <v>7883</v>
      </c>
      <c r="U82" s="20"/>
      <c r="V82" s="20"/>
      <c r="W82" s="20"/>
      <c r="X82" s="23"/>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1"/>
      <c r="AX82" s="25"/>
      <c r="AY82" s="25"/>
      <c r="AZ82" s="25"/>
      <c r="BA82" s="25"/>
      <c r="BB82" s="25"/>
      <c r="BC82" s="25"/>
      <c r="BD82" s="25"/>
    </row>
    <row r="83" spans="1:56" s="26" customFormat="1" ht="18" customHeight="1" x14ac:dyDescent="0.25">
      <c r="A83" s="21" t="s">
        <v>73</v>
      </c>
      <c r="B83" s="4" t="s">
        <v>72</v>
      </c>
      <c r="C83" s="3"/>
      <c r="D83" s="3"/>
      <c r="E83" s="3">
        <v>3837</v>
      </c>
      <c r="F83" s="20">
        <f t="shared" si="3"/>
        <v>1361</v>
      </c>
      <c r="G83" s="28">
        <v>670</v>
      </c>
      <c r="H83" s="28">
        <v>691</v>
      </c>
      <c r="I83" s="20">
        <f t="shared" si="4"/>
        <v>2991</v>
      </c>
      <c r="J83" s="28">
        <v>2065</v>
      </c>
      <c r="K83" s="28">
        <v>926</v>
      </c>
      <c r="L83" s="20">
        <f t="shared" si="5"/>
        <v>3618</v>
      </c>
      <c r="M83" s="3">
        <v>2416</v>
      </c>
      <c r="N83" s="23">
        <v>1202</v>
      </c>
      <c r="O83" s="20">
        <f t="shared" si="26"/>
        <v>3940</v>
      </c>
      <c r="P83" s="23">
        <v>2922</v>
      </c>
      <c r="Q83" s="20">
        <f t="shared" si="20"/>
        <v>1018</v>
      </c>
      <c r="R83" s="20">
        <f t="shared" si="24"/>
        <v>11910</v>
      </c>
      <c r="S83" s="20">
        <f t="shared" si="25"/>
        <v>8073</v>
      </c>
      <c r="T83" s="20">
        <f t="shared" si="25"/>
        <v>3837</v>
      </c>
      <c r="U83" s="20"/>
      <c r="V83" s="20"/>
      <c r="W83" s="20"/>
      <c r="X83" s="23"/>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1"/>
      <c r="AX83" s="25"/>
      <c r="AY83" s="25"/>
      <c r="AZ83" s="25"/>
      <c r="BA83" s="25"/>
      <c r="BB83" s="25"/>
      <c r="BC83" s="25"/>
      <c r="BD83" s="25"/>
    </row>
    <row r="84" spans="1:56" s="26" customFormat="1" ht="18" customHeight="1" x14ac:dyDescent="0.25">
      <c r="A84" s="21" t="s">
        <v>73</v>
      </c>
      <c r="B84" s="4" t="s">
        <v>74</v>
      </c>
      <c r="C84" s="3"/>
      <c r="D84" s="3"/>
      <c r="E84" s="3"/>
      <c r="F84" s="20">
        <f t="shared" si="3"/>
        <v>252</v>
      </c>
      <c r="G84" s="3">
        <v>252</v>
      </c>
      <c r="H84" s="3"/>
      <c r="I84" s="20">
        <f t="shared" si="4"/>
        <v>760</v>
      </c>
      <c r="J84" s="23">
        <v>760</v>
      </c>
      <c r="K84" s="23"/>
      <c r="L84" s="20">
        <f t="shared" si="5"/>
        <v>890</v>
      </c>
      <c r="M84" s="3">
        <v>890</v>
      </c>
      <c r="N84" s="23"/>
      <c r="O84" s="20">
        <f t="shared" si="26"/>
        <v>1076</v>
      </c>
      <c r="P84" s="23">
        <v>1076</v>
      </c>
      <c r="Q84" s="20">
        <f t="shared" si="20"/>
        <v>0</v>
      </c>
      <c r="R84" s="20">
        <f t="shared" si="24"/>
        <v>2978</v>
      </c>
      <c r="S84" s="20">
        <f t="shared" si="25"/>
        <v>2978</v>
      </c>
      <c r="T84" s="20">
        <f t="shared" si="25"/>
        <v>0</v>
      </c>
      <c r="U84" s="20"/>
      <c r="V84" s="20"/>
      <c r="W84" s="20"/>
      <c r="X84" s="23"/>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1"/>
      <c r="AX84" s="25"/>
      <c r="AY84" s="25"/>
      <c r="AZ84" s="25"/>
      <c r="BA84" s="25"/>
      <c r="BB84" s="25"/>
      <c r="BC84" s="25"/>
      <c r="BD84" s="25"/>
    </row>
    <row r="85" spans="1:56" ht="48.75" customHeight="1" x14ac:dyDescent="0.25">
      <c r="A85" s="19">
        <v>2</v>
      </c>
      <c r="B85" s="29" t="s">
        <v>33</v>
      </c>
      <c r="C85" s="13">
        <f t="shared" si="2"/>
        <v>41421</v>
      </c>
      <c r="D85" s="13">
        <f>D86+D87</f>
        <v>41421</v>
      </c>
      <c r="E85" s="13"/>
      <c r="F85" s="13">
        <f t="shared" si="3"/>
        <v>4153</v>
      </c>
      <c r="G85" s="13">
        <v>4153</v>
      </c>
      <c r="H85" s="13"/>
      <c r="I85" s="13">
        <f t="shared" si="4"/>
        <v>12203</v>
      </c>
      <c r="J85" s="13">
        <v>12203</v>
      </c>
      <c r="K85" s="13"/>
      <c r="L85" s="13">
        <f t="shared" si="5"/>
        <v>12423</v>
      </c>
      <c r="M85" s="13">
        <v>12423</v>
      </c>
      <c r="N85" s="13"/>
      <c r="O85" s="13">
        <f t="shared" si="26"/>
        <v>15386</v>
      </c>
      <c r="P85" s="13">
        <f>SUM(P87:P97)</f>
        <v>15386</v>
      </c>
      <c r="Q85" s="13">
        <f>+E85-(H85+K85+N85)</f>
        <v>0</v>
      </c>
      <c r="R85" s="13">
        <f t="shared" si="24"/>
        <v>44165</v>
      </c>
      <c r="S85" s="13">
        <f t="shared" si="25"/>
        <v>44165</v>
      </c>
      <c r="T85" s="13">
        <f t="shared" si="25"/>
        <v>0</v>
      </c>
      <c r="U85" s="13"/>
      <c r="V85" s="13"/>
      <c r="W85" s="13"/>
      <c r="X85" s="10"/>
    </row>
    <row r="86" spans="1:56" x14ac:dyDescent="0.25">
      <c r="A86" s="19"/>
      <c r="B86" s="19" t="s">
        <v>34</v>
      </c>
      <c r="C86" s="20">
        <f t="shared" si="2"/>
        <v>22349</v>
      </c>
      <c r="D86" s="20">
        <v>22349</v>
      </c>
      <c r="E86" s="20"/>
      <c r="F86" s="20">
        <f t="shared" si="3"/>
        <v>0</v>
      </c>
      <c r="G86" s="20"/>
      <c r="H86" s="20"/>
      <c r="I86" s="20">
        <f t="shared" si="4"/>
        <v>0</v>
      </c>
      <c r="J86" s="20"/>
      <c r="K86" s="20"/>
      <c r="L86" s="20">
        <f t="shared" si="5"/>
        <v>0</v>
      </c>
      <c r="M86" s="20"/>
      <c r="N86" s="20"/>
      <c r="O86" s="20">
        <f t="shared" si="26"/>
        <v>0</v>
      </c>
      <c r="P86" s="20"/>
      <c r="Q86" s="20">
        <f t="shared" ref="Q86:Q120" si="27">+E86-(H86+K86+N86)</f>
        <v>0</v>
      </c>
      <c r="R86" s="13">
        <f t="shared" si="24"/>
        <v>0</v>
      </c>
      <c r="S86" s="13">
        <f t="shared" si="25"/>
        <v>0</v>
      </c>
      <c r="T86" s="13">
        <f t="shared" si="25"/>
        <v>0</v>
      </c>
      <c r="U86" s="13"/>
      <c r="V86" s="13"/>
      <c r="W86" s="13"/>
      <c r="X86" s="10"/>
    </row>
    <row r="87" spans="1:56" ht="27.6" x14ac:dyDescent="0.25">
      <c r="A87" s="19"/>
      <c r="B87" s="19" t="s">
        <v>35</v>
      </c>
      <c r="C87" s="20">
        <f t="shared" si="2"/>
        <v>19072</v>
      </c>
      <c r="D87" s="20">
        <v>19072</v>
      </c>
      <c r="E87" s="20"/>
      <c r="F87" s="20">
        <f t="shared" si="3"/>
        <v>0</v>
      </c>
      <c r="G87" s="20"/>
      <c r="H87" s="20"/>
      <c r="I87" s="20">
        <f t="shared" si="4"/>
        <v>0</v>
      </c>
      <c r="J87" s="20"/>
      <c r="K87" s="20"/>
      <c r="L87" s="20">
        <f t="shared" si="5"/>
        <v>0</v>
      </c>
      <c r="M87" s="20"/>
      <c r="N87" s="20"/>
      <c r="O87" s="20">
        <f t="shared" si="26"/>
        <v>0</v>
      </c>
      <c r="P87" s="20"/>
      <c r="Q87" s="20">
        <f t="shared" si="27"/>
        <v>0</v>
      </c>
      <c r="R87" s="13">
        <f t="shared" si="24"/>
        <v>0</v>
      </c>
      <c r="S87" s="13">
        <f t="shared" si="25"/>
        <v>0</v>
      </c>
      <c r="T87" s="13">
        <f t="shared" si="25"/>
        <v>0</v>
      </c>
      <c r="U87" s="13"/>
      <c r="V87" s="13"/>
      <c r="W87" s="13"/>
      <c r="X87" s="10"/>
    </row>
    <row r="88" spans="1:56" s="26" customFormat="1" ht="18.75" customHeight="1" x14ac:dyDescent="0.25">
      <c r="A88" s="21" t="s">
        <v>73</v>
      </c>
      <c r="B88" s="4" t="s">
        <v>78</v>
      </c>
      <c r="C88" s="3"/>
      <c r="D88" s="3"/>
      <c r="E88" s="3"/>
      <c r="F88" s="20">
        <f t="shared" si="3"/>
        <v>1656</v>
      </c>
      <c r="G88" s="3">
        <v>1656</v>
      </c>
      <c r="H88" s="3"/>
      <c r="I88" s="20">
        <f t="shared" si="4"/>
        <v>5613</v>
      </c>
      <c r="J88" s="23">
        <v>5613</v>
      </c>
      <c r="K88" s="23"/>
      <c r="L88" s="20">
        <f t="shared" si="5"/>
        <v>5715</v>
      </c>
      <c r="M88" s="3">
        <v>5715</v>
      </c>
      <c r="N88" s="23"/>
      <c r="O88" s="20">
        <f t="shared" si="26"/>
        <v>7076</v>
      </c>
      <c r="P88" s="23">
        <v>7076</v>
      </c>
      <c r="Q88" s="20">
        <f t="shared" si="27"/>
        <v>0</v>
      </c>
      <c r="R88" s="20">
        <f t="shared" si="24"/>
        <v>20060</v>
      </c>
      <c r="S88" s="20">
        <f t="shared" si="25"/>
        <v>20060</v>
      </c>
      <c r="T88" s="20">
        <f t="shared" si="25"/>
        <v>0</v>
      </c>
      <c r="U88" s="20"/>
      <c r="V88" s="20"/>
      <c r="W88" s="20"/>
      <c r="X88" s="23"/>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1"/>
      <c r="AX88" s="25"/>
      <c r="AY88" s="25"/>
      <c r="AZ88" s="25"/>
      <c r="BA88" s="25"/>
      <c r="BB88" s="25"/>
      <c r="BC88" s="25"/>
      <c r="BD88" s="25"/>
    </row>
    <row r="89" spans="1:56" s="26" customFormat="1" ht="18.75" customHeight="1" x14ac:dyDescent="0.25">
      <c r="A89" s="21" t="s">
        <v>73</v>
      </c>
      <c r="B89" s="4" t="s">
        <v>79</v>
      </c>
      <c r="C89" s="3"/>
      <c r="D89" s="3"/>
      <c r="E89" s="3"/>
      <c r="F89" s="20">
        <f t="shared" si="3"/>
        <v>21</v>
      </c>
      <c r="G89" s="3">
        <v>21</v>
      </c>
      <c r="H89" s="3"/>
      <c r="I89" s="20">
        <f t="shared" si="4"/>
        <v>61</v>
      </c>
      <c r="J89" s="23">
        <v>61</v>
      </c>
      <c r="K89" s="23"/>
      <c r="L89" s="20">
        <f t="shared" si="5"/>
        <v>62</v>
      </c>
      <c r="M89" s="3">
        <v>62</v>
      </c>
      <c r="N89" s="23"/>
      <c r="O89" s="20">
        <f t="shared" si="26"/>
        <v>77</v>
      </c>
      <c r="P89" s="23">
        <v>77</v>
      </c>
      <c r="Q89" s="20">
        <f t="shared" si="27"/>
        <v>0</v>
      </c>
      <c r="R89" s="20">
        <f t="shared" si="24"/>
        <v>221</v>
      </c>
      <c r="S89" s="20">
        <f t="shared" si="25"/>
        <v>221</v>
      </c>
      <c r="T89" s="20">
        <f t="shared" si="25"/>
        <v>0</v>
      </c>
      <c r="U89" s="20"/>
      <c r="V89" s="20"/>
      <c r="W89" s="20"/>
      <c r="X89" s="23"/>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1"/>
      <c r="AX89" s="25"/>
      <c r="AY89" s="25"/>
      <c r="AZ89" s="25"/>
      <c r="BA89" s="25"/>
      <c r="BB89" s="25"/>
      <c r="BC89" s="25"/>
      <c r="BD89" s="25"/>
    </row>
    <row r="90" spans="1:56" s="26" customFormat="1" ht="18.75" customHeight="1" x14ac:dyDescent="0.25">
      <c r="A90" s="21" t="s">
        <v>73</v>
      </c>
      <c r="B90" s="4" t="s">
        <v>66</v>
      </c>
      <c r="C90" s="3"/>
      <c r="D90" s="3"/>
      <c r="E90" s="3"/>
      <c r="F90" s="20">
        <f t="shared" si="3"/>
        <v>304</v>
      </c>
      <c r="G90" s="22">
        <v>304</v>
      </c>
      <c r="H90" s="3"/>
      <c r="I90" s="20">
        <f t="shared" si="4"/>
        <v>801</v>
      </c>
      <c r="J90" s="28">
        <v>801</v>
      </c>
      <c r="K90" s="23"/>
      <c r="L90" s="20">
        <f t="shared" si="5"/>
        <v>815</v>
      </c>
      <c r="M90" s="3">
        <v>815</v>
      </c>
      <c r="N90" s="23"/>
      <c r="O90" s="20">
        <f t="shared" si="26"/>
        <v>1010</v>
      </c>
      <c r="P90" s="23">
        <v>1010</v>
      </c>
      <c r="Q90" s="20">
        <f t="shared" si="27"/>
        <v>0</v>
      </c>
      <c r="R90" s="20">
        <f t="shared" si="24"/>
        <v>2930</v>
      </c>
      <c r="S90" s="20">
        <f t="shared" si="25"/>
        <v>2930</v>
      </c>
      <c r="T90" s="20">
        <f t="shared" si="25"/>
        <v>0</v>
      </c>
      <c r="U90" s="20"/>
      <c r="V90" s="20"/>
      <c r="W90" s="20"/>
      <c r="X90" s="23"/>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1"/>
      <c r="AX90" s="25"/>
      <c r="AY90" s="25"/>
      <c r="AZ90" s="25"/>
      <c r="BA90" s="25"/>
      <c r="BB90" s="25"/>
      <c r="BC90" s="25"/>
      <c r="BD90" s="25"/>
    </row>
    <row r="91" spans="1:56" s="26" customFormat="1" ht="18.75" customHeight="1" x14ac:dyDescent="0.25">
      <c r="A91" s="21" t="s">
        <v>73</v>
      </c>
      <c r="B91" s="4" t="s">
        <v>67</v>
      </c>
      <c r="C91" s="3"/>
      <c r="D91" s="3"/>
      <c r="E91" s="3"/>
      <c r="F91" s="20">
        <f t="shared" si="3"/>
        <v>397</v>
      </c>
      <c r="G91" s="22">
        <v>397</v>
      </c>
      <c r="H91" s="3"/>
      <c r="I91" s="20">
        <f t="shared" si="4"/>
        <v>1047</v>
      </c>
      <c r="J91" s="28">
        <v>1047</v>
      </c>
      <c r="K91" s="23"/>
      <c r="L91" s="20">
        <f t="shared" si="5"/>
        <v>1066</v>
      </c>
      <c r="M91" s="3">
        <v>1066</v>
      </c>
      <c r="N91" s="23"/>
      <c r="O91" s="20">
        <f t="shared" si="26"/>
        <v>1320</v>
      </c>
      <c r="P91" s="23">
        <v>1320</v>
      </c>
      <c r="Q91" s="20">
        <f t="shared" si="27"/>
        <v>0</v>
      </c>
      <c r="R91" s="20">
        <f t="shared" si="24"/>
        <v>3830</v>
      </c>
      <c r="S91" s="20">
        <f t="shared" si="25"/>
        <v>3830</v>
      </c>
      <c r="T91" s="20">
        <f t="shared" si="25"/>
        <v>0</v>
      </c>
      <c r="U91" s="20"/>
      <c r="V91" s="20"/>
      <c r="W91" s="20"/>
      <c r="X91" s="23"/>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1"/>
      <c r="AX91" s="25"/>
      <c r="AY91" s="25"/>
      <c r="AZ91" s="25"/>
      <c r="BA91" s="25"/>
      <c r="BB91" s="25"/>
      <c r="BC91" s="25"/>
      <c r="BD91" s="25"/>
    </row>
    <row r="92" spans="1:56" s="26" customFormat="1" ht="18.75" customHeight="1" x14ac:dyDescent="0.25">
      <c r="A92" s="21" t="s">
        <v>73</v>
      </c>
      <c r="B92" s="4" t="s">
        <v>68</v>
      </c>
      <c r="C92" s="3"/>
      <c r="D92" s="3"/>
      <c r="E92" s="3"/>
      <c r="F92" s="20">
        <f t="shared" si="3"/>
        <v>513</v>
      </c>
      <c r="G92" s="22">
        <v>513</v>
      </c>
      <c r="H92" s="3"/>
      <c r="I92" s="20">
        <f t="shared" si="4"/>
        <v>1354</v>
      </c>
      <c r="J92" s="28">
        <v>1354</v>
      </c>
      <c r="K92" s="23"/>
      <c r="L92" s="20">
        <f t="shared" si="5"/>
        <v>1378</v>
      </c>
      <c r="M92" s="3">
        <v>1378</v>
      </c>
      <c r="N92" s="23"/>
      <c r="O92" s="20">
        <f t="shared" si="26"/>
        <v>1709</v>
      </c>
      <c r="P92" s="23">
        <v>1709</v>
      </c>
      <c r="Q92" s="20">
        <f t="shared" si="27"/>
        <v>0</v>
      </c>
      <c r="R92" s="20">
        <f t="shared" si="24"/>
        <v>4954</v>
      </c>
      <c r="S92" s="20">
        <f t="shared" si="25"/>
        <v>4954</v>
      </c>
      <c r="T92" s="20">
        <f t="shared" si="25"/>
        <v>0</v>
      </c>
      <c r="U92" s="20"/>
      <c r="V92" s="20"/>
      <c r="W92" s="20"/>
      <c r="X92" s="23"/>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1"/>
      <c r="AX92" s="25"/>
      <c r="AY92" s="25"/>
      <c r="AZ92" s="25"/>
      <c r="BA92" s="25"/>
      <c r="BB92" s="25"/>
      <c r="BC92" s="25"/>
      <c r="BD92" s="25"/>
    </row>
    <row r="93" spans="1:56" s="26" customFormat="1" ht="18.75" customHeight="1" x14ac:dyDescent="0.25">
      <c r="A93" s="21" t="s">
        <v>73</v>
      </c>
      <c r="B93" s="4" t="s">
        <v>69</v>
      </c>
      <c r="C93" s="3"/>
      <c r="D93" s="3"/>
      <c r="E93" s="3"/>
      <c r="F93" s="20">
        <f t="shared" si="3"/>
        <v>257</v>
      </c>
      <c r="G93" s="22">
        <v>257</v>
      </c>
      <c r="H93" s="3"/>
      <c r="I93" s="20">
        <f t="shared" si="4"/>
        <v>678</v>
      </c>
      <c r="J93" s="28">
        <v>678</v>
      </c>
      <c r="K93" s="23"/>
      <c r="L93" s="20">
        <f t="shared" si="5"/>
        <v>690</v>
      </c>
      <c r="M93" s="3">
        <v>690</v>
      </c>
      <c r="N93" s="23"/>
      <c r="O93" s="20">
        <f t="shared" si="26"/>
        <v>854</v>
      </c>
      <c r="P93" s="23">
        <v>854</v>
      </c>
      <c r="Q93" s="20">
        <f t="shared" si="27"/>
        <v>0</v>
      </c>
      <c r="R93" s="20">
        <f t="shared" si="24"/>
        <v>2479</v>
      </c>
      <c r="S93" s="20">
        <f t="shared" si="25"/>
        <v>2479</v>
      </c>
      <c r="T93" s="20">
        <f t="shared" si="25"/>
        <v>0</v>
      </c>
      <c r="U93" s="20"/>
      <c r="V93" s="20"/>
      <c r="W93" s="20"/>
      <c r="X93" s="23"/>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1"/>
      <c r="AX93" s="25"/>
      <c r="AY93" s="25"/>
      <c r="AZ93" s="25"/>
      <c r="BA93" s="25"/>
      <c r="BB93" s="25"/>
      <c r="BC93" s="25"/>
      <c r="BD93" s="25"/>
    </row>
    <row r="94" spans="1:56" s="26" customFormat="1" ht="18.75" customHeight="1" x14ac:dyDescent="0.25">
      <c r="A94" s="21" t="s">
        <v>73</v>
      </c>
      <c r="B94" s="4" t="s">
        <v>70</v>
      </c>
      <c r="C94" s="3"/>
      <c r="D94" s="3"/>
      <c r="E94" s="3"/>
      <c r="F94" s="20">
        <f t="shared" si="3"/>
        <v>327</v>
      </c>
      <c r="G94" s="22">
        <v>327</v>
      </c>
      <c r="H94" s="3"/>
      <c r="I94" s="20">
        <f t="shared" si="4"/>
        <v>862</v>
      </c>
      <c r="J94" s="28">
        <v>862</v>
      </c>
      <c r="K94" s="23"/>
      <c r="L94" s="20">
        <f t="shared" si="5"/>
        <v>878</v>
      </c>
      <c r="M94" s="3">
        <v>878</v>
      </c>
      <c r="N94" s="23"/>
      <c r="O94" s="20">
        <f t="shared" si="26"/>
        <v>1087</v>
      </c>
      <c r="P94" s="23">
        <v>1087</v>
      </c>
      <c r="Q94" s="20">
        <f t="shared" si="27"/>
        <v>0</v>
      </c>
      <c r="R94" s="20">
        <f t="shared" si="24"/>
        <v>3154</v>
      </c>
      <c r="S94" s="20">
        <f t="shared" si="25"/>
        <v>3154</v>
      </c>
      <c r="T94" s="20">
        <f t="shared" si="25"/>
        <v>0</v>
      </c>
      <c r="U94" s="20"/>
      <c r="V94" s="20"/>
      <c r="W94" s="20"/>
      <c r="X94" s="23"/>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1"/>
      <c r="AX94" s="25"/>
      <c r="AY94" s="25"/>
      <c r="AZ94" s="25"/>
      <c r="BA94" s="25"/>
      <c r="BB94" s="25"/>
      <c r="BC94" s="25"/>
      <c r="BD94" s="25"/>
    </row>
    <row r="95" spans="1:56" s="26" customFormat="1" ht="18.75" customHeight="1" x14ac:dyDescent="0.25">
      <c r="A95" s="21" t="s">
        <v>73</v>
      </c>
      <c r="B95" s="4" t="s">
        <v>71</v>
      </c>
      <c r="C95" s="3"/>
      <c r="D95" s="3"/>
      <c r="E95" s="3"/>
      <c r="F95" s="20">
        <f t="shared" si="3"/>
        <v>280</v>
      </c>
      <c r="G95" s="22">
        <v>280</v>
      </c>
      <c r="H95" s="3"/>
      <c r="I95" s="20">
        <f t="shared" si="4"/>
        <v>739</v>
      </c>
      <c r="J95" s="28">
        <v>739</v>
      </c>
      <c r="K95" s="23"/>
      <c r="L95" s="20">
        <f t="shared" si="5"/>
        <v>752</v>
      </c>
      <c r="M95" s="3">
        <v>752</v>
      </c>
      <c r="N95" s="23"/>
      <c r="O95" s="20">
        <f t="shared" si="26"/>
        <v>932</v>
      </c>
      <c r="P95" s="23">
        <v>932</v>
      </c>
      <c r="Q95" s="20">
        <f t="shared" si="27"/>
        <v>0</v>
      </c>
      <c r="R95" s="20">
        <f t="shared" si="24"/>
        <v>2703</v>
      </c>
      <c r="S95" s="20">
        <f t="shared" si="25"/>
        <v>2703</v>
      </c>
      <c r="T95" s="20">
        <f t="shared" si="25"/>
        <v>0</v>
      </c>
      <c r="U95" s="20"/>
      <c r="V95" s="20"/>
      <c r="W95" s="20"/>
      <c r="X95" s="23"/>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1"/>
      <c r="AX95" s="25"/>
      <c r="AY95" s="25"/>
      <c r="AZ95" s="25"/>
      <c r="BA95" s="25"/>
      <c r="BB95" s="25"/>
      <c r="BC95" s="25"/>
      <c r="BD95" s="25"/>
    </row>
    <row r="96" spans="1:56" s="26" customFormat="1" ht="18.75" customHeight="1" x14ac:dyDescent="0.25">
      <c r="A96" s="21" t="s">
        <v>73</v>
      </c>
      <c r="B96" s="4" t="s">
        <v>72</v>
      </c>
      <c r="C96" s="3"/>
      <c r="D96" s="3"/>
      <c r="E96" s="3"/>
      <c r="F96" s="20">
        <f t="shared" si="3"/>
        <v>234</v>
      </c>
      <c r="G96" s="22">
        <v>234</v>
      </c>
      <c r="H96" s="3"/>
      <c r="I96" s="20">
        <f t="shared" si="4"/>
        <v>616</v>
      </c>
      <c r="J96" s="28">
        <v>616</v>
      </c>
      <c r="K96" s="23"/>
      <c r="L96" s="20">
        <f t="shared" si="5"/>
        <v>627</v>
      </c>
      <c r="M96" s="3">
        <v>627</v>
      </c>
      <c r="N96" s="23"/>
      <c r="O96" s="20">
        <f t="shared" si="26"/>
        <v>777</v>
      </c>
      <c r="P96" s="23">
        <v>777</v>
      </c>
      <c r="Q96" s="20">
        <f t="shared" si="27"/>
        <v>0</v>
      </c>
      <c r="R96" s="20">
        <f t="shared" si="24"/>
        <v>2254</v>
      </c>
      <c r="S96" s="20">
        <f t="shared" si="25"/>
        <v>2254</v>
      </c>
      <c r="T96" s="20">
        <f t="shared" si="25"/>
        <v>0</v>
      </c>
      <c r="U96" s="20"/>
      <c r="V96" s="20"/>
      <c r="W96" s="20"/>
      <c r="X96" s="23"/>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1"/>
      <c r="AX96" s="25"/>
      <c r="AY96" s="25"/>
      <c r="AZ96" s="25"/>
      <c r="BA96" s="25"/>
      <c r="BB96" s="25"/>
      <c r="BC96" s="25"/>
      <c r="BD96" s="25"/>
    </row>
    <row r="97" spans="1:56" s="26" customFormat="1" ht="18.75" customHeight="1" x14ac:dyDescent="0.25">
      <c r="A97" s="21" t="s">
        <v>73</v>
      </c>
      <c r="B97" s="4" t="s">
        <v>74</v>
      </c>
      <c r="C97" s="3"/>
      <c r="D97" s="3"/>
      <c r="E97" s="3"/>
      <c r="F97" s="20">
        <f t="shared" si="3"/>
        <v>164</v>
      </c>
      <c r="G97" s="3">
        <v>164</v>
      </c>
      <c r="H97" s="3"/>
      <c r="I97" s="20">
        <f t="shared" si="4"/>
        <v>432</v>
      </c>
      <c r="J97" s="23">
        <v>432</v>
      </c>
      <c r="K97" s="23"/>
      <c r="L97" s="20">
        <f t="shared" si="5"/>
        <v>440</v>
      </c>
      <c r="M97" s="3">
        <v>440</v>
      </c>
      <c r="N97" s="23"/>
      <c r="O97" s="20">
        <f t="shared" si="26"/>
        <v>544</v>
      </c>
      <c r="P97" s="23">
        <v>544</v>
      </c>
      <c r="Q97" s="20">
        <f t="shared" si="27"/>
        <v>0</v>
      </c>
      <c r="R97" s="20">
        <f t="shared" si="24"/>
        <v>1580</v>
      </c>
      <c r="S97" s="20">
        <f t="shared" si="25"/>
        <v>1580</v>
      </c>
      <c r="T97" s="20">
        <f t="shared" si="25"/>
        <v>0</v>
      </c>
      <c r="U97" s="20"/>
      <c r="V97" s="20"/>
      <c r="W97" s="20"/>
      <c r="X97" s="23"/>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1"/>
      <c r="AX97" s="25"/>
      <c r="AY97" s="25"/>
      <c r="AZ97" s="25"/>
      <c r="BA97" s="25"/>
      <c r="BB97" s="25"/>
      <c r="BC97" s="25"/>
      <c r="BD97" s="25"/>
    </row>
    <row r="98" spans="1:56" ht="41.4" x14ac:dyDescent="0.25">
      <c r="A98" s="19">
        <v>3</v>
      </c>
      <c r="B98" s="19" t="s">
        <v>36</v>
      </c>
      <c r="C98" s="13">
        <f t="shared" si="2"/>
        <v>214545</v>
      </c>
      <c r="D98" s="13">
        <v>214545</v>
      </c>
      <c r="E98" s="13"/>
      <c r="F98" s="13">
        <f t="shared" si="3"/>
        <v>21490</v>
      </c>
      <c r="G98" s="13">
        <v>21490</v>
      </c>
      <c r="H98" s="13"/>
      <c r="I98" s="13">
        <f t="shared" si="4"/>
        <v>57859</v>
      </c>
      <c r="J98" s="13">
        <v>57859</v>
      </c>
      <c r="K98" s="13"/>
      <c r="L98" s="13">
        <f t="shared" si="5"/>
        <v>23339</v>
      </c>
      <c r="M98" s="13">
        <v>23339</v>
      </c>
      <c r="N98" s="13"/>
      <c r="O98" s="13">
        <f t="shared" si="26"/>
        <v>67223</v>
      </c>
      <c r="P98" s="13">
        <f>SUM(P99:P108)</f>
        <v>67223</v>
      </c>
      <c r="Q98" s="13">
        <f>+E98-(H98+K98+N98)</f>
        <v>0</v>
      </c>
      <c r="R98" s="13">
        <f t="shared" si="24"/>
        <v>169911</v>
      </c>
      <c r="S98" s="13">
        <f t="shared" si="25"/>
        <v>169911</v>
      </c>
      <c r="T98" s="13">
        <f t="shared" si="25"/>
        <v>0</v>
      </c>
      <c r="U98" s="13"/>
      <c r="V98" s="13"/>
      <c r="W98" s="13"/>
      <c r="X98" s="10"/>
    </row>
    <row r="99" spans="1:56" s="26" customFormat="1" ht="19.5" customHeight="1" x14ac:dyDescent="0.25">
      <c r="A99" s="21" t="s">
        <v>73</v>
      </c>
      <c r="B99" s="4" t="s">
        <v>80</v>
      </c>
      <c r="C99" s="3"/>
      <c r="D99" s="3"/>
      <c r="E99" s="3"/>
      <c r="F99" s="20">
        <f t="shared" si="3"/>
        <v>1289</v>
      </c>
      <c r="G99" s="22">
        <v>1289</v>
      </c>
      <c r="H99" s="3"/>
      <c r="I99" s="20">
        <f t="shared" si="4"/>
        <v>3472</v>
      </c>
      <c r="J99" s="28">
        <v>3472</v>
      </c>
      <c r="K99" s="23"/>
      <c r="L99" s="20">
        <f t="shared" si="5"/>
        <v>1400</v>
      </c>
      <c r="M99" s="3">
        <v>1400</v>
      </c>
      <c r="N99" s="23"/>
      <c r="O99" s="20">
        <f t="shared" si="26"/>
        <v>4033</v>
      </c>
      <c r="P99" s="23">
        <v>4033</v>
      </c>
      <c r="Q99" s="20">
        <f t="shared" si="27"/>
        <v>0</v>
      </c>
      <c r="R99" s="20">
        <f t="shared" si="24"/>
        <v>10194</v>
      </c>
      <c r="S99" s="20">
        <f t="shared" si="25"/>
        <v>10194</v>
      </c>
      <c r="T99" s="20">
        <f t="shared" si="25"/>
        <v>0</v>
      </c>
      <c r="U99" s="20"/>
      <c r="V99" s="20"/>
      <c r="W99" s="20"/>
      <c r="X99" s="23"/>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1"/>
      <c r="AX99" s="25"/>
      <c r="AY99" s="25"/>
      <c r="AZ99" s="25"/>
      <c r="BA99" s="25"/>
      <c r="BB99" s="25"/>
      <c r="BC99" s="25"/>
      <c r="BD99" s="25"/>
    </row>
    <row r="100" spans="1:56" s="26" customFormat="1" ht="19.5" customHeight="1" x14ac:dyDescent="0.25">
      <c r="A100" s="21" t="s">
        <v>73</v>
      </c>
      <c r="B100" s="4" t="s">
        <v>81</v>
      </c>
      <c r="C100" s="3"/>
      <c r="D100" s="3"/>
      <c r="E100" s="3"/>
      <c r="F100" s="20">
        <f t="shared" si="3"/>
        <v>4298</v>
      </c>
      <c r="G100" s="28">
        <v>4298</v>
      </c>
      <c r="H100" s="3"/>
      <c r="I100" s="20">
        <f t="shared" si="4"/>
        <v>11572</v>
      </c>
      <c r="J100" s="28">
        <v>11572</v>
      </c>
      <c r="K100" s="23"/>
      <c r="L100" s="20">
        <f t="shared" si="5"/>
        <v>4668</v>
      </c>
      <c r="M100" s="3">
        <v>4668</v>
      </c>
      <c r="N100" s="23"/>
      <c r="O100" s="20">
        <f t="shared" si="26"/>
        <v>13445</v>
      </c>
      <c r="P100" s="23">
        <v>13445</v>
      </c>
      <c r="Q100" s="20">
        <f t="shared" si="27"/>
        <v>0</v>
      </c>
      <c r="R100" s="20">
        <f t="shared" si="24"/>
        <v>33983</v>
      </c>
      <c r="S100" s="20">
        <f t="shared" si="25"/>
        <v>33983</v>
      </c>
      <c r="T100" s="20">
        <f t="shared" si="25"/>
        <v>0</v>
      </c>
      <c r="U100" s="20"/>
      <c r="V100" s="20"/>
      <c r="W100" s="20"/>
      <c r="X100" s="23"/>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1"/>
      <c r="AX100" s="25"/>
      <c r="AY100" s="25"/>
      <c r="AZ100" s="25"/>
      <c r="BA100" s="25"/>
      <c r="BB100" s="25"/>
      <c r="BC100" s="25"/>
      <c r="BD100" s="25"/>
    </row>
    <row r="101" spans="1:56" s="26" customFormat="1" ht="19.5" customHeight="1" x14ac:dyDescent="0.25">
      <c r="A101" s="21" t="s">
        <v>73</v>
      </c>
      <c r="B101" s="4" t="s">
        <v>66</v>
      </c>
      <c r="C101" s="3"/>
      <c r="D101" s="3"/>
      <c r="E101" s="3"/>
      <c r="F101" s="20">
        <f t="shared" si="3"/>
        <v>2135</v>
      </c>
      <c r="G101" s="22">
        <v>2135</v>
      </c>
      <c r="H101" s="3"/>
      <c r="I101" s="20">
        <f t="shared" si="4"/>
        <v>5747</v>
      </c>
      <c r="J101" s="22">
        <v>5747</v>
      </c>
      <c r="K101" s="23"/>
      <c r="L101" s="20">
        <f t="shared" si="5"/>
        <v>2318</v>
      </c>
      <c r="M101" s="3">
        <v>2318</v>
      </c>
      <c r="N101" s="23"/>
      <c r="O101" s="20">
        <f t="shared" si="26"/>
        <v>6677</v>
      </c>
      <c r="P101" s="23">
        <v>6677</v>
      </c>
      <c r="Q101" s="20">
        <f t="shared" si="27"/>
        <v>0</v>
      </c>
      <c r="R101" s="20">
        <f t="shared" si="24"/>
        <v>16877</v>
      </c>
      <c r="S101" s="20">
        <f t="shared" si="25"/>
        <v>16877</v>
      </c>
      <c r="T101" s="20">
        <f t="shared" si="25"/>
        <v>0</v>
      </c>
      <c r="U101" s="20"/>
      <c r="V101" s="20"/>
      <c r="W101" s="20"/>
      <c r="X101" s="23"/>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1"/>
      <c r="AX101" s="25"/>
      <c r="AY101" s="25"/>
      <c r="AZ101" s="25"/>
      <c r="BA101" s="25"/>
      <c r="BB101" s="25"/>
      <c r="BC101" s="25"/>
      <c r="BD101" s="25"/>
    </row>
    <row r="102" spans="1:56" s="62" customFormat="1" ht="19.5" customHeight="1" x14ac:dyDescent="0.25">
      <c r="A102" s="53" t="s">
        <v>73</v>
      </c>
      <c r="B102" s="54" t="s">
        <v>67</v>
      </c>
      <c r="C102" s="55"/>
      <c r="D102" s="55"/>
      <c r="E102" s="55"/>
      <c r="F102" s="56">
        <f t="shared" si="3"/>
        <v>2562</v>
      </c>
      <c r="G102" s="57">
        <v>2562</v>
      </c>
      <c r="H102" s="55"/>
      <c r="I102" s="56">
        <f t="shared" si="4"/>
        <v>6896</v>
      </c>
      <c r="J102" s="57">
        <v>6896</v>
      </c>
      <c r="K102" s="58"/>
      <c r="L102" s="56">
        <f t="shared" si="5"/>
        <v>2782</v>
      </c>
      <c r="M102" s="55">
        <v>2782</v>
      </c>
      <c r="N102" s="58"/>
      <c r="O102" s="56">
        <f t="shared" si="26"/>
        <v>8013</v>
      </c>
      <c r="P102" s="58">
        <v>8013</v>
      </c>
      <c r="Q102" s="56">
        <f t="shared" si="27"/>
        <v>0</v>
      </c>
      <c r="R102" s="56">
        <f t="shared" si="24"/>
        <v>20253</v>
      </c>
      <c r="S102" s="56">
        <f t="shared" si="25"/>
        <v>20253</v>
      </c>
      <c r="T102" s="56">
        <f t="shared" si="25"/>
        <v>0</v>
      </c>
      <c r="U102" s="56"/>
      <c r="V102" s="56"/>
      <c r="W102" s="56"/>
      <c r="X102" s="58"/>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60"/>
      <c r="AX102" s="61"/>
      <c r="AY102" s="61"/>
      <c r="AZ102" s="61"/>
      <c r="BA102" s="61"/>
      <c r="BB102" s="61"/>
      <c r="BC102" s="61"/>
      <c r="BD102" s="61"/>
    </row>
    <row r="103" spans="1:56" s="62" customFormat="1" ht="19.5" customHeight="1" x14ac:dyDescent="0.25">
      <c r="A103" s="53" t="s">
        <v>73</v>
      </c>
      <c r="B103" s="54" t="s">
        <v>68</v>
      </c>
      <c r="C103" s="55"/>
      <c r="D103" s="55"/>
      <c r="E103" s="55"/>
      <c r="F103" s="56">
        <f t="shared" si="3"/>
        <v>2562</v>
      </c>
      <c r="G103" s="57">
        <v>2562</v>
      </c>
      <c r="H103" s="55"/>
      <c r="I103" s="56">
        <f t="shared" si="4"/>
        <v>6896</v>
      </c>
      <c r="J103" s="57">
        <v>6896</v>
      </c>
      <c r="K103" s="58"/>
      <c r="L103" s="56">
        <f t="shared" si="5"/>
        <v>2782</v>
      </c>
      <c r="M103" s="55">
        <v>2782</v>
      </c>
      <c r="N103" s="58"/>
      <c r="O103" s="56">
        <f t="shared" si="26"/>
        <v>8013</v>
      </c>
      <c r="P103" s="58">
        <v>8013</v>
      </c>
      <c r="Q103" s="56">
        <f t="shared" si="27"/>
        <v>0</v>
      </c>
      <c r="R103" s="56">
        <f t="shared" si="24"/>
        <v>20253</v>
      </c>
      <c r="S103" s="56">
        <f t="shared" si="25"/>
        <v>20253</v>
      </c>
      <c r="T103" s="56">
        <f t="shared" si="25"/>
        <v>0</v>
      </c>
      <c r="U103" s="56"/>
      <c r="V103" s="56"/>
      <c r="W103" s="56"/>
      <c r="X103" s="58"/>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60"/>
      <c r="AX103" s="61"/>
      <c r="AY103" s="61"/>
      <c r="AZ103" s="61"/>
      <c r="BA103" s="61"/>
      <c r="BB103" s="61"/>
      <c r="BC103" s="61"/>
      <c r="BD103" s="61"/>
    </row>
    <row r="104" spans="1:56" s="26" customFormat="1" ht="19.5" customHeight="1" x14ac:dyDescent="0.25">
      <c r="A104" s="21" t="s">
        <v>73</v>
      </c>
      <c r="B104" s="4" t="s">
        <v>69</v>
      </c>
      <c r="C104" s="3"/>
      <c r="D104" s="3"/>
      <c r="E104" s="3"/>
      <c r="F104" s="20">
        <f t="shared" si="3"/>
        <v>1281</v>
      </c>
      <c r="G104" s="22">
        <v>1281</v>
      </c>
      <c r="H104" s="3"/>
      <c r="I104" s="20">
        <f t="shared" si="4"/>
        <v>3448</v>
      </c>
      <c r="J104" s="22">
        <v>3448</v>
      </c>
      <c r="K104" s="23"/>
      <c r="L104" s="20">
        <f t="shared" si="5"/>
        <v>1391</v>
      </c>
      <c r="M104" s="3">
        <v>1391</v>
      </c>
      <c r="N104" s="23"/>
      <c r="O104" s="20">
        <f t="shared" si="26"/>
        <v>4006</v>
      </c>
      <c r="P104" s="23">
        <v>4006</v>
      </c>
      <c r="Q104" s="20">
        <f t="shared" si="27"/>
        <v>0</v>
      </c>
      <c r="R104" s="20">
        <f t="shared" si="24"/>
        <v>10126</v>
      </c>
      <c r="S104" s="20">
        <f t="shared" si="25"/>
        <v>10126</v>
      </c>
      <c r="T104" s="20">
        <f t="shared" si="25"/>
        <v>0</v>
      </c>
      <c r="U104" s="20"/>
      <c r="V104" s="20"/>
      <c r="W104" s="20"/>
      <c r="X104" s="23"/>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1"/>
      <c r="AX104" s="25"/>
      <c r="AY104" s="25"/>
      <c r="AZ104" s="25"/>
      <c r="BA104" s="25"/>
      <c r="BB104" s="25"/>
      <c r="BC104" s="25"/>
      <c r="BD104" s="25"/>
    </row>
    <row r="105" spans="1:56" s="26" customFormat="1" ht="19.5" customHeight="1" x14ac:dyDescent="0.25">
      <c r="A105" s="21" t="s">
        <v>73</v>
      </c>
      <c r="B105" s="4" t="s">
        <v>70</v>
      </c>
      <c r="C105" s="3"/>
      <c r="D105" s="3"/>
      <c r="E105" s="3"/>
      <c r="F105" s="20">
        <f t="shared" si="3"/>
        <v>2137</v>
      </c>
      <c r="G105" s="22">
        <v>2137</v>
      </c>
      <c r="H105" s="3"/>
      <c r="I105" s="20">
        <f t="shared" si="4"/>
        <v>5749</v>
      </c>
      <c r="J105" s="22">
        <v>5749</v>
      </c>
      <c r="K105" s="23"/>
      <c r="L105" s="20">
        <f t="shared" si="5"/>
        <v>2320</v>
      </c>
      <c r="M105" s="3">
        <v>2320</v>
      </c>
      <c r="N105" s="23"/>
      <c r="O105" s="20">
        <f t="shared" si="26"/>
        <v>6677</v>
      </c>
      <c r="P105" s="23">
        <v>6677</v>
      </c>
      <c r="Q105" s="20">
        <f t="shared" si="27"/>
        <v>0</v>
      </c>
      <c r="R105" s="20">
        <f t="shared" si="24"/>
        <v>16883</v>
      </c>
      <c r="S105" s="20">
        <f t="shared" si="25"/>
        <v>16883</v>
      </c>
      <c r="T105" s="20">
        <f t="shared" si="25"/>
        <v>0</v>
      </c>
      <c r="U105" s="20"/>
      <c r="V105" s="20"/>
      <c r="W105" s="20"/>
      <c r="X105" s="23"/>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1"/>
      <c r="AX105" s="25"/>
      <c r="AY105" s="25"/>
      <c r="AZ105" s="25"/>
      <c r="BA105" s="25"/>
      <c r="BB105" s="25"/>
      <c r="BC105" s="25"/>
      <c r="BD105" s="25"/>
    </row>
    <row r="106" spans="1:56" s="26" customFormat="1" ht="19.5" customHeight="1" x14ac:dyDescent="0.25">
      <c r="A106" s="21" t="s">
        <v>73</v>
      </c>
      <c r="B106" s="4" t="s">
        <v>71</v>
      </c>
      <c r="C106" s="3"/>
      <c r="D106" s="3"/>
      <c r="E106" s="3"/>
      <c r="F106" s="20">
        <f t="shared" si="3"/>
        <v>2348</v>
      </c>
      <c r="G106" s="22">
        <v>2348</v>
      </c>
      <c r="H106" s="3"/>
      <c r="I106" s="20">
        <f t="shared" si="4"/>
        <v>6322</v>
      </c>
      <c r="J106" s="22">
        <v>6322</v>
      </c>
      <c r="K106" s="23"/>
      <c r="L106" s="20">
        <f t="shared" si="5"/>
        <v>2550</v>
      </c>
      <c r="M106" s="3">
        <v>2550</v>
      </c>
      <c r="N106" s="23"/>
      <c r="O106" s="20">
        <f t="shared" si="26"/>
        <v>7345</v>
      </c>
      <c r="P106" s="23">
        <v>7345</v>
      </c>
      <c r="Q106" s="20">
        <f t="shared" si="27"/>
        <v>0</v>
      </c>
      <c r="R106" s="20">
        <f t="shared" si="24"/>
        <v>18565</v>
      </c>
      <c r="S106" s="20">
        <f t="shared" si="25"/>
        <v>18565</v>
      </c>
      <c r="T106" s="20">
        <f t="shared" si="25"/>
        <v>0</v>
      </c>
      <c r="U106" s="20"/>
      <c r="V106" s="20"/>
      <c r="W106" s="20"/>
      <c r="X106" s="23"/>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1"/>
      <c r="AX106" s="25"/>
      <c r="AY106" s="25"/>
      <c r="AZ106" s="25"/>
      <c r="BA106" s="25"/>
      <c r="BB106" s="25"/>
      <c r="BC106" s="25"/>
      <c r="BD106" s="25"/>
    </row>
    <row r="107" spans="1:56" s="26" customFormat="1" ht="19.5" customHeight="1" x14ac:dyDescent="0.25">
      <c r="A107" s="21" t="s">
        <v>73</v>
      </c>
      <c r="B107" s="4" t="s">
        <v>72</v>
      </c>
      <c r="C107" s="3"/>
      <c r="D107" s="3"/>
      <c r="E107" s="3"/>
      <c r="F107" s="20">
        <f t="shared" si="3"/>
        <v>2135</v>
      </c>
      <c r="G107" s="22">
        <v>2135</v>
      </c>
      <c r="H107" s="3"/>
      <c r="I107" s="20">
        <f t="shared" si="4"/>
        <v>5747</v>
      </c>
      <c r="J107" s="22">
        <v>5747</v>
      </c>
      <c r="K107" s="23"/>
      <c r="L107" s="20">
        <f t="shared" si="5"/>
        <v>2318</v>
      </c>
      <c r="M107" s="3">
        <v>2318</v>
      </c>
      <c r="N107" s="23"/>
      <c r="O107" s="20">
        <f t="shared" si="26"/>
        <v>6677</v>
      </c>
      <c r="P107" s="23">
        <v>6677</v>
      </c>
      <c r="Q107" s="20">
        <f t="shared" si="27"/>
        <v>0</v>
      </c>
      <c r="R107" s="20">
        <f t="shared" si="24"/>
        <v>16877</v>
      </c>
      <c r="S107" s="20">
        <f t="shared" si="25"/>
        <v>16877</v>
      </c>
      <c r="T107" s="20">
        <f t="shared" si="25"/>
        <v>0</v>
      </c>
      <c r="U107" s="20"/>
      <c r="V107" s="20"/>
      <c r="W107" s="20"/>
      <c r="X107" s="23"/>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1"/>
      <c r="AX107" s="25"/>
      <c r="AY107" s="25"/>
      <c r="AZ107" s="25"/>
      <c r="BA107" s="25"/>
      <c r="BB107" s="25"/>
      <c r="BC107" s="25"/>
      <c r="BD107" s="25"/>
    </row>
    <row r="108" spans="1:56" s="26" customFormat="1" ht="19.5" customHeight="1" x14ac:dyDescent="0.25">
      <c r="A108" s="21" t="s">
        <v>73</v>
      </c>
      <c r="B108" s="4" t="s">
        <v>74</v>
      </c>
      <c r="C108" s="3"/>
      <c r="D108" s="3"/>
      <c r="E108" s="3"/>
      <c r="F108" s="20">
        <f t="shared" si="3"/>
        <v>743</v>
      </c>
      <c r="G108" s="3">
        <v>743</v>
      </c>
      <c r="H108" s="3"/>
      <c r="I108" s="20">
        <f t="shared" si="4"/>
        <v>2010</v>
      </c>
      <c r="J108" s="23">
        <v>2010</v>
      </c>
      <c r="K108" s="23"/>
      <c r="L108" s="20">
        <f t="shared" si="5"/>
        <v>810</v>
      </c>
      <c r="M108" s="3">
        <v>810</v>
      </c>
      <c r="N108" s="23"/>
      <c r="O108" s="20">
        <f t="shared" si="26"/>
        <v>2337</v>
      </c>
      <c r="P108" s="23">
        <v>2337</v>
      </c>
      <c r="Q108" s="20">
        <f t="shared" si="27"/>
        <v>0</v>
      </c>
      <c r="R108" s="20">
        <f t="shared" si="24"/>
        <v>5900</v>
      </c>
      <c r="S108" s="20">
        <f t="shared" si="25"/>
        <v>5900</v>
      </c>
      <c r="T108" s="20">
        <f t="shared" si="25"/>
        <v>0</v>
      </c>
      <c r="U108" s="20"/>
      <c r="V108" s="20"/>
      <c r="W108" s="20"/>
      <c r="X108" s="23"/>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1"/>
      <c r="AX108" s="25"/>
      <c r="AY108" s="25"/>
      <c r="AZ108" s="25"/>
      <c r="BA108" s="25"/>
      <c r="BB108" s="25"/>
      <c r="BC108" s="25"/>
      <c r="BD108" s="25"/>
    </row>
    <row r="109" spans="1:56" ht="27.6" x14ac:dyDescent="0.25">
      <c r="A109" s="19">
        <v>4</v>
      </c>
      <c r="B109" s="29" t="s">
        <v>37</v>
      </c>
      <c r="C109" s="13">
        <f t="shared" si="2"/>
        <v>44407</v>
      </c>
      <c r="D109" s="13">
        <v>44407</v>
      </c>
      <c r="E109" s="13"/>
      <c r="F109" s="13">
        <f t="shared" si="3"/>
        <v>4443</v>
      </c>
      <c r="G109" s="13">
        <v>4443</v>
      </c>
      <c r="H109" s="13"/>
      <c r="I109" s="13">
        <f t="shared" si="4"/>
        <v>13511</v>
      </c>
      <c r="J109" s="13">
        <v>13511</v>
      </c>
      <c r="K109" s="13"/>
      <c r="L109" s="13">
        <f t="shared" si="5"/>
        <v>16881</v>
      </c>
      <c r="M109" s="13">
        <v>16881</v>
      </c>
      <c r="N109" s="13"/>
      <c r="O109" s="13">
        <f t="shared" si="26"/>
        <v>16598</v>
      </c>
      <c r="P109" s="13">
        <f>+P110</f>
        <v>16598</v>
      </c>
      <c r="Q109" s="20">
        <f t="shared" si="27"/>
        <v>0</v>
      </c>
      <c r="R109" s="13">
        <f t="shared" si="24"/>
        <v>51433</v>
      </c>
      <c r="S109" s="13">
        <f t="shared" si="25"/>
        <v>51433</v>
      </c>
      <c r="T109" s="13">
        <f t="shared" si="25"/>
        <v>0</v>
      </c>
      <c r="U109" s="13"/>
      <c r="V109" s="13"/>
      <c r="W109" s="13"/>
      <c r="X109" s="10"/>
    </row>
    <row r="110" spans="1:56" s="26" customFormat="1" ht="24" customHeight="1" x14ac:dyDescent="0.25">
      <c r="A110" s="21" t="s">
        <v>73</v>
      </c>
      <c r="B110" s="4" t="s">
        <v>82</v>
      </c>
      <c r="C110" s="3"/>
      <c r="D110" s="3"/>
      <c r="E110" s="3"/>
      <c r="F110" s="20">
        <f t="shared" si="3"/>
        <v>4443</v>
      </c>
      <c r="G110" s="3">
        <v>4443</v>
      </c>
      <c r="H110" s="3"/>
      <c r="I110" s="20">
        <f t="shared" si="4"/>
        <v>13511</v>
      </c>
      <c r="J110" s="23">
        <v>13511</v>
      </c>
      <c r="K110" s="23"/>
      <c r="L110" s="20">
        <f t="shared" si="5"/>
        <v>16881</v>
      </c>
      <c r="M110" s="3">
        <v>16881</v>
      </c>
      <c r="N110" s="23"/>
      <c r="O110" s="20">
        <f t="shared" si="26"/>
        <v>16598</v>
      </c>
      <c r="P110" s="23">
        <v>16598</v>
      </c>
      <c r="Q110" s="20">
        <f t="shared" si="27"/>
        <v>0</v>
      </c>
      <c r="R110" s="20">
        <f t="shared" si="24"/>
        <v>51433</v>
      </c>
      <c r="S110" s="20">
        <f t="shared" si="25"/>
        <v>51433</v>
      </c>
      <c r="T110" s="13">
        <f t="shared" si="25"/>
        <v>0</v>
      </c>
      <c r="U110" s="13"/>
      <c r="V110" s="13"/>
      <c r="W110" s="13"/>
      <c r="X110" s="23"/>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1"/>
      <c r="AX110" s="25"/>
      <c r="AY110" s="25"/>
      <c r="AZ110" s="25"/>
      <c r="BA110" s="25"/>
      <c r="BB110" s="25"/>
      <c r="BC110" s="25"/>
      <c r="BD110" s="25"/>
    </row>
    <row r="111" spans="1:56" ht="41.4" x14ac:dyDescent="0.25">
      <c r="A111" s="15" t="s">
        <v>39</v>
      </c>
      <c r="B111" s="30" t="s">
        <v>38</v>
      </c>
      <c r="C111" s="13">
        <f t="shared" si="2"/>
        <v>114650</v>
      </c>
      <c r="D111" s="13">
        <v>60154</v>
      </c>
      <c r="E111" s="13">
        <f>SUM(E113:E120)</f>
        <v>54496</v>
      </c>
      <c r="F111" s="13">
        <f t="shared" si="3"/>
        <v>15830</v>
      </c>
      <c r="G111" s="13">
        <f t="shared" ref="G111:L111" si="28">SUM(G112:G120)</f>
        <v>5996</v>
      </c>
      <c r="H111" s="13">
        <f t="shared" si="28"/>
        <v>9834</v>
      </c>
      <c r="I111" s="13">
        <f t="shared" si="28"/>
        <v>29203</v>
      </c>
      <c r="J111" s="13">
        <f t="shared" si="28"/>
        <v>16020</v>
      </c>
      <c r="K111" s="13">
        <f t="shared" si="28"/>
        <v>13183</v>
      </c>
      <c r="L111" s="13">
        <f t="shared" si="28"/>
        <v>36492</v>
      </c>
      <c r="M111" s="13">
        <f t="shared" ref="M111:T111" si="29">SUM(M112:M120)</f>
        <v>19349</v>
      </c>
      <c r="N111" s="13">
        <f t="shared" si="29"/>
        <v>17143</v>
      </c>
      <c r="O111" s="13">
        <f t="shared" si="29"/>
        <v>33685</v>
      </c>
      <c r="P111" s="13">
        <f t="shared" si="29"/>
        <v>19349</v>
      </c>
      <c r="Q111" s="13">
        <f t="shared" si="29"/>
        <v>14336</v>
      </c>
      <c r="R111" s="13">
        <f t="shared" si="29"/>
        <v>115210</v>
      </c>
      <c r="S111" s="13">
        <f t="shared" si="29"/>
        <v>60714</v>
      </c>
      <c r="T111" s="13">
        <f t="shared" si="29"/>
        <v>54496</v>
      </c>
      <c r="U111" s="13"/>
      <c r="V111" s="13"/>
      <c r="W111" s="13"/>
      <c r="X111" s="10"/>
    </row>
    <row r="112" spans="1:56" s="26" customFormat="1" ht="21" customHeight="1" x14ac:dyDescent="0.25">
      <c r="A112" s="21" t="s">
        <v>73</v>
      </c>
      <c r="B112" s="4" t="s">
        <v>83</v>
      </c>
      <c r="C112" s="3"/>
      <c r="D112" s="3"/>
      <c r="E112" s="3"/>
      <c r="F112" s="20">
        <f t="shared" si="3"/>
        <v>2099</v>
      </c>
      <c r="G112" s="3">
        <v>2099</v>
      </c>
      <c r="H112" s="3"/>
      <c r="I112" s="20">
        <f t="shared" si="4"/>
        <v>5607</v>
      </c>
      <c r="J112" s="23">
        <v>5607</v>
      </c>
      <c r="K112" s="23"/>
      <c r="L112" s="23">
        <f>+M112+N112</f>
        <v>6772</v>
      </c>
      <c r="M112" s="23">
        <v>6772</v>
      </c>
      <c r="N112" s="23"/>
      <c r="O112" s="20">
        <f t="shared" si="26"/>
        <v>6772</v>
      </c>
      <c r="P112" s="23">
        <v>6772</v>
      </c>
      <c r="Q112" s="20">
        <f t="shared" si="27"/>
        <v>0</v>
      </c>
      <c r="R112" s="20">
        <f t="shared" si="24"/>
        <v>21250</v>
      </c>
      <c r="S112" s="20">
        <f t="shared" si="25"/>
        <v>21250</v>
      </c>
      <c r="T112" s="20">
        <f t="shared" si="25"/>
        <v>0</v>
      </c>
      <c r="U112" s="20"/>
      <c r="V112" s="20"/>
      <c r="W112" s="20"/>
      <c r="X112" s="23"/>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1"/>
      <c r="AX112" s="25"/>
      <c r="AY112" s="25"/>
      <c r="AZ112" s="25"/>
      <c r="BA112" s="25"/>
      <c r="BB112" s="25"/>
      <c r="BC112" s="25"/>
      <c r="BD112" s="25"/>
    </row>
    <row r="113" spans="1:56" s="26" customFormat="1" ht="21" customHeight="1" x14ac:dyDescent="0.25">
      <c r="A113" s="21"/>
      <c r="B113" s="31" t="s">
        <v>74</v>
      </c>
      <c r="C113" s="3"/>
      <c r="D113" s="3"/>
      <c r="E113" s="3">
        <v>9330</v>
      </c>
      <c r="F113" s="20">
        <f t="shared" si="3"/>
        <v>2099</v>
      </c>
      <c r="G113" s="22">
        <v>389</v>
      </c>
      <c r="H113" s="22">
        <v>1710</v>
      </c>
      <c r="I113" s="20">
        <f t="shared" si="4"/>
        <v>4178</v>
      </c>
      <c r="J113" s="32">
        <v>1885</v>
      </c>
      <c r="K113" s="38">
        <v>2293</v>
      </c>
      <c r="L113" s="23">
        <f t="shared" ref="L113:L120" si="30">+M113+N113</f>
        <v>4238</v>
      </c>
      <c r="M113" s="23">
        <v>1257</v>
      </c>
      <c r="N113" s="23">
        <v>2981</v>
      </c>
      <c r="O113" s="20">
        <f t="shared" si="26"/>
        <v>3603</v>
      </c>
      <c r="P113" s="23">
        <v>1257</v>
      </c>
      <c r="Q113" s="20">
        <f t="shared" si="27"/>
        <v>2346</v>
      </c>
      <c r="R113" s="20">
        <f t="shared" si="24"/>
        <v>14118</v>
      </c>
      <c r="S113" s="20">
        <f t="shared" si="25"/>
        <v>4788</v>
      </c>
      <c r="T113" s="20">
        <f t="shared" si="25"/>
        <v>9330</v>
      </c>
      <c r="U113" s="20"/>
      <c r="V113" s="20"/>
      <c r="W113" s="20"/>
      <c r="X113" s="23"/>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1"/>
      <c r="AX113" s="25"/>
      <c r="AY113" s="25"/>
      <c r="AZ113" s="25"/>
      <c r="BA113" s="25"/>
      <c r="BB113" s="25"/>
      <c r="BC113" s="25"/>
      <c r="BD113" s="25"/>
    </row>
    <row r="114" spans="1:56" s="26" customFormat="1" ht="21" customHeight="1" x14ac:dyDescent="0.25">
      <c r="A114" s="21"/>
      <c r="B114" s="31" t="s">
        <v>71</v>
      </c>
      <c r="C114" s="3"/>
      <c r="D114" s="3"/>
      <c r="E114" s="3">
        <v>2850</v>
      </c>
      <c r="F114" s="20">
        <f t="shared" si="3"/>
        <v>965</v>
      </c>
      <c r="G114" s="22">
        <v>462</v>
      </c>
      <c r="H114" s="22">
        <v>503</v>
      </c>
      <c r="I114" s="20">
        <f t="shared" si="4"/>
        <v>3100</v>
      </c>
      <c r="J114" s="32">
        <v>2426</v>
      </c>
      <c r="K114" s="38">
        <v>674</v>
      </c>
      <c r="L114" s="23">
        <f t="shared" si="30"/>
        <v>2367</v>
      </c>
      <c r="M114" s="23">
        <v>1490</v>
      </c>
      <c r="N114" s="23">
        <v>877</v>
      </c>
      <c r="O114" s="20">
        <f t="shared" si="26"/>
        <v>2286</v>
      </c>
      <c r="P114" s="23">
        <v>1490</v>
      </c>
      <c r="Q114" s="20">
        <f t="shared" si="27"/>
        <v>796</v>
      </c>
      <c r="R114" s="20">
        <f t="shared" si="24"/>
        <v>8718</v>
      </c>
      <c r="S114" s="20">
        <f t="shared" si="25"/>
        <v>5868</v>
      </c>
      <c r="T114" s="20">
        <f t="shared" si="25"/>
        <v>2850</v>
      </c>
      <c r="U114" s="20"/>
      <c r="V114" s="20"/>
      <c r="W114" s="20"/>
      <c r="X114" s="23"/>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1"/>
      <c r="AX114" s="25"/>
      <c r="AY114" s="25"/>
      <c r="AZ114" s="25"/>
      <c r="BA114" s="25"/>
      <c r="BB114" s="25"/>
      <c r="BC114" s="25"/>
      <c r="BD114" s="25"/>
    </row>
    <row r="115" spans="1:56" s="26" customFormat="1" ht="21" customHeight="1" x14ac:dyDescent="0.25">
      <c r="A115" s="21"/>
      <c r="B115" s="31" t="s">
        <v>72</v>
      </c>
      <c r="C115" s="3"/>
      <c r="D115" s="3"/>
      <c r="E115" s="3">
        <v>2280</v>
      </c>
      <c r="F115" s="20">
        <f t="shared" si="3"/>
        <v>641</v>
      </c>
      <c r="G115" s="22">
        <v>239</v>
      </c>
      <c r="H115" s="22">
        <v>402</v>
      </c>
      <c r="I115" s="20">
        <f t="shared" si="4"/>
        <v>1503</v>
      </c>
      <c r="J115" s="33">
        <v>964</v>
      </c>
      <c r="K115" s="33">
        <v>539</v>
      </c>
      <c r="L115" s="23">
        <f t="shared" si="30"/>
        <v>1472</v>
      </c>
      <c r="M115" s="23">
        <v>770</v>
      </c>
      <c r="N115" s="23">
        <v>702</v>
      </c>
      <c r="O115" s="20">
        <f t="shared" si="26"/>
        <v>1407</v>
      </c>
      <c r="P115" s="23">
        <v>770</v>
      </c>
      <c r="Q115" s="20">
        <f t="shared" si="27"/>
        <v>637</v>
      </c>
      <c r="R115" s="20">
        <f t="shared" si="24"/>
        <v>5023</v>
      </c>
      <c r="S115" s="20">
        <f t="shared" si="25"/>
        <v>2743</v>
      </c>
      <c r="T115" s="20">
        <f t="shared" si="25"/>
        <v>2280</v>
      </c>
      <c r="U115" s="20"/>
      <c r="V115" s="20"/>
      <c r="W115" s="20"/>
      <c r="X115" s="23"/>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1"/>
      <c r="AX115" s="25"/>
      <c r="AY115" s="25"/>
      <c r="AZ115" s="25"/>
      <c r="BA115" s="25"/>
      <c r="BB115" s="25"/>
      <c r="BC115" s="25"/>
      <c r="BD115" s="25"/>
    </row>
    <row r="116" spans="1:56" s="26" customFormat="1" ht="21" customHeight="1" x14ac:dyDescent="0.25">
      <c r="A116" s="21"/>
      <c r="B116" s="31" t="s">
        <v>66</v>
      </c>
      <c r="C116" s="3"/>
      <c r="D116" s="3"/>
      <c r="E116" s="3">
        <v>15220</v>
      </c>
      <c r="F116" s="20">
        <f t="shared" si="3"/>
        <v>3301</v>
      </c>
      <c r="G116" s="22">
        <v>534</v>
      </c>
      <c r="H116" s="22">
        <v>2767</v>
      </c>
      <c r="I116" s="20">
        <f t="shared" si="4"/>
        <v>5442</v>
      </c>
      <c r="J116" s="34">
        <v>1733</v>
      </c>
      <c r="K116" s="39">
        <v>3709</v>
      </c>
      <c r="L116" s="23">
        <f t="shared" si="30"/>
        <v>6546</v>
      </c>
      <c r="M116" s="23">
        <v>1723</v>
      </c>
      <c r="N116" s="23">
        <v>4823</v>
      </c>
      <c r="O116" s="20">
        <f t="shared" si="26"/>
        <v>5644</v>
      </c>
      <c r="P116" s="23">
        <v>1723</v>
      </c>
      <c r="Q116" s="20">
        <f t="shared" si="27"/>
        <v>3921</v>
      </c>
      <c r="R116" s="20">
        <f t="shared" si="24"/>
        <v>20933</v>
      </c>
      <c r="S116" s="20">
        <f t="shared" si="25"/>
        <v>5713</v>
      </c>
      <c r="T116" s="20">
        <f t="shared" si="25"/>
        <v>15220</v>
      </c>
      <c r="U116" s="20"/>
      <c r="V116" s="20"/>
      <c r="W116" s="20"/>
      <c r="X116" s="23"/>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1"/>
      <c r="AX116" s="25"/>
      <c r="AY116" s="25"/>
      <c r="AZ116" s="25"/>
      <c r="BA116" s="25"/>
      <c r="BB116" s="25"/>
      <c r="BC116" s="25"/>
      <c r="BD116" s="25"/>
    </row>
    <row r="117" spans="1:56" s="62" customFormat="1" ht="21" customHeight="1" x14ac:dyDescent="0.25">
      <c r="A117" s="53"/>
      <c r="B117" s="63" t="s">
        <v>67</v>
      </c>
      <c r="C117" s="55"/>
      <c r="D117" s="55"/>
      <c r="E117" s="55">
        <v>2945</v>
      </c>
      <c r="F117" s="56">
        <f t="shared" si="3"/>
        <v>1303</v>
      </c>
      <c r="G117" s="57">
        <v>775</v>
      </c>
      <c r="H117" s="57">
        <v>528</v>
      </c>
      <c r="I117" s="56">
        <f t="shared" si="4"/>
        <v>1175</v>
      </c>
      <c r="J117" s="64">
        <v>467</v>
      </c>
      <c r="K117" s="65">
        <v>708</v>
      </c>
      <c r="L117" s="58">
        <f t="shared" si="30"/>
        <v>3421</v>
      </c>
      <c r="M117" s="58">
        <v>2500</v>
      </c>
      <c r="N117" s="58">
        <v>921</v>
      </c>
      <c r="O117" s="56">
        <f t="shared" si="26"/>
        <v>3288</v>
      </c>
      <c r="P117" s="58">
        <v>2500</v>
      </c>
      <c r="Q117" s="56">
        <f t="shared" si="27"/>
        <v>788</v>
      </c>
      <c r="R117" s="56">
        <f t="shared" si="24"/>
        <v>9187</v>
      </c>
      <c r="S117" s="56">
        <f t="shared" si="25"/>
        <v>6242</v>
      </c>
      <c r="T117" s="56">
        <f t="shared" si="25"/>
        <v>2945</v>
      </c>
      <c r="U117" s="56"/>
      <c r="V117" s="56"/>
      <c r="W117" s="56"/>
      <c r="X117" s="58"/>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60"/>
      <c r="AX117" s="61"/>
      <c r="AY117" s="61"/>
      <c r="AZ117" s="61"/>
      <c r="BA117" s="61"/>
      <c r="BB117" s="61"/>
      <c r="BC117" s="61"/>
      <c r="BD117" s="61"/>
    </row>
    <row r="118" spans="1:56" s="26" customFormat="1" ht="21" customHeight="1" x14ac:dyDescent="0.25">
      <c r="A118" s="21"/>
      <c r="B118" s="31" t="s">
        <v>68</v>
      </c>
      <c r="C118" s="3"/>
      <c r="D118" s="3"/>
      <c r="E118" s="3">
        <v>2565</v>
      </c>
      <c r="F118" s="20">
        <f t="shared" si="3"/>
        <v>902</v>
      </c>
      <c r="G118" s="22">
        <v>449</v>
      </c>
      <c r="H118" s="22">
        <v>453</v>
      </c>
      <c r="I118" s="20">
        <f t="shared" si="4"/>
        <v>2189</v>
      </c>
      <c r="J118" s="32">
        <v>1582</v>
      </c>
      <c r="K118" s="38">
        <v>607</v>
      </c>
      <c r="L118" s="23">
        <f t="shared" si="30"/>
        <v>2237</v>
      </c>
      <c r="M118" s="23">
        <v>1448</v>
      </c>
      <c r="N118" s="23">
        <v>789</v>
      </c>
      <c r="O118" s="20">
        <f t="shared" si="26"/>
        <v>2164</v>
      </c>
      <c r="P118" s="23">
        <v>1448</v>
      </c>
      <c r="Q118" s="20">
        <f t="shared" si="27"/>
        <v>716</v>
      </c>
      <c r="R118" s="20">
        <f t="shared" si="24"/>
        <v>7492</v>
      </c>
      <c r="S118" s="20">
        <f t="shared" si="25"/>
        <v>4927</v>
      </c>
      <c r="T118" s="20">
        <f t="shared" si="25"/>
        <v>2565</v>
      </c>
      <c r="U118" s="20"/>
      <c r="V118" s="20"/>
      <c r="W118" s="20"/>
      <c r="X118" s="23"/>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1"/>
      <c r="AX118" s="25"/>
      <c r="AY118" s="25"/>
      <c r="AZ118" s="25"/>
      <c r="BA118" s="25"/>
      <c r="BB118" s="25"/>
      <c r="BC118" s="25"/>
      <c r="BD118" s="25"/>
    </row>
    <row r="119" spans="1:56" s="26" customFormat="1" ht="21" customHeight="1" x14ac:dyDescent="0.25">
      <c r="A119" s="21"/>
      <c r="B119" s="31" t="s">
        <v>69</v>
      </c>
      <c r="C119" s="3"/>
      <c r="D119" s="3"/>
      <c r="E119" s="3">
        <v>3421</v>
      </c>
      <c r="F119" s="20">
        <f t="shared" si="3"/>
        <v>1057</v>
      </c>
      <c r="G119" s="22">
        <v>453</v>
      </c>
      <c r="H119" s="22">
        <v>604</v>
      </c>
      <c r="I119" s="20">
        <f t="shared" si="4"/>
        <v>2165</v>
      </c>
      <c r="J119" s="32">
        <v>1356</v>
      </c>
      <c r="K119" s="38">
        <v>809</v>
      </c>
      <c r="L119" s="23">
        <f t="shared" si="30"/>
        <v>2514</v>
      </c>
      <c r="M119" s="23">
        <v>1462</v>
      </c>
      <c r="N119" s="23">
        <v>1052</v>
      </c>
      <c r="O119" s="20">
        <f t="shared" si="26"/>
        <v>2418</v>
      </c>
      <c r="P119" s="23">
        <v>1462</v>
      </c>
      <c r="Q119" s="20">
        <f t="shared" si="27"/>
        <v>956</v>
      </c>
      <c r="R119" s="20">
        <f t="shared" si="24"/>
        <v>8154</v>
      </c>
      <c r="S119" s="20">
        <f t="shared" si="25"/>
        <v>4733</v>
      </c>
      <c r="T119" s="20">
        <f t="shared" si="25"/>
        <v>3421</v>
      </c>
      <c r="U119" s="20"/>
      <c r="V119" s="20"/>
      <c r="W119" s="20"/>
      <c r="X119" s="23"/>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1"/>
      <c r="AX119" s="25"/>
      <c r="AY119" s="25"/>
      <c r="AZ119" s="25"/>
      <c r="BA119" s="25"/>
      <c r="BB119" s="25"/>
      <c r="BC119" s="25"/>
      <c r="BD119" s="25"/>
    </row>
    <row r="120" spans="1:56" s="26" customFormat="1" ht="21" customHeight="1" x14ac:dyDescent="0.25">
      <c r="A120" s="21"/>
      <c r="B120" s="31" t="s">
        <v>70</v>
      </c>
      <c r="C120" s="3"/>
      <c r="D120" s="3"/>
      <c r="E120" s="3">
        <v>15885</v>
      </c>
      <c r="F120" s="20">
        <f t="shared" si="3"/>
        <v>3463</v>
      </c>
      <c r="G120" s="22">
        <v>596</v>
      </c>
      <c r="H120" s="22">
        <v>2867</v>
      </c>
      <c r="I120" s="20">
        <f t="shared" si="4"/>
        <v>3844</v>
      </c>
      <c r="J120" s="32"/>
      <c r="K120" s="38">
        <v>3844</v>
      </c>
      <c r="L120" s="23">
        <f t="shared" si="30"/>
        <v>6925</v>
      </c>
      <c r="M120" s="23">
        <v>1927</v>
      </c>
      <c r="N120" s="23">
        <v>4998</v>
      </c>
      <c r="O120" s="20">
        <f t="shared" si="26"/>
        <v>6103</v>
      </c>
      <c r="P120" s="23">
        <v>1927</v>
      </c>
      <c r="Q120" s="20">
        <f t="shared" si="27"/>
        <v>4176</v>
      </c>
      <c r="R120" s="20">
        <f t="shared" si="24"/>
        <v>20335</v>
      </c>
      <c r="S120" s="20">
        <f t="shared" si="25"/>
        <v>4450</v>
      </c>
      <c r="T120" s="20">
        <f t="shared" si="25"/>
        <v>15885</v>
      </c>
      <c r="U120" s="20"/>
      <c r="V120" s="20"/>
      <c r="W120" s="20"/>
      <c r="X120" s="23"/>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1"/>
      <c r="AX120" s="25"/>
      <c r="AY120" s="25"/>
      <c r="AZ120" s="25"/>
      <c r="BA120" s="25"/>
      <c r="BB120" s="25"/>
      <c r="BC120" s="25"/>
      <c r="BD120" s="25"/>
    </row>
    <row r="121" spans="1:56" ht="41.4" x14ac:dyDescent="0.25">
      <c r="A121" s="15" t="s">
        <v>41</v>
      </c>
      <c r="B121" s="30" t="s">
        <v>40</v>
      </c>
      <c r="C121" s="13">
        <f t="shared" si="2"/>
        <v>61908</v>
      </c>
      <c r="D121" s="13">
        <f>D122+D123+D124</f>
        <v>31923</v>
      </c>
      <c r="E121" s="13">
        <v>29985</v>
      </c>
      <c r="F121" s="13">
        <f t="shared" si="3"/>
        <v>8507</v>
      </c>
      <c r="G121" s="13">
        <f>SUM(G125:G126)</f>
        <v>3110</v>
      </c>
      <c r="H121" s="13">
        <f>SUM(H125:H126)</f>
        <v>5397</v>
      </c>
      <c r="I121" s="13">
        <f t="shared" si="4"/>
        <v>15830</v>
      </c>
      <c r="J121" s="13">
        <v>8595</v>
      </c>
      <c r="K121" s="13">
        <f>+K126</f>
        <v>7235</v>
      </c>
      <c r="L121" s="13">
        <f>SUM(L125:L126)</f>
        <v>28128</v>
      </c>
      <c r="M121" s="13">
        <f>SUM(M125:M126)</f>
        <v>10775</v>
      </c>
      <c r="N121" s="13">
        <f>+N126</f>
        <v>17353</v>
      </c>
      <c r="O121" s="13">
        <f t="shared" si="26"/>
        <v>10775</v>
      </c>
      <c r="P121" s="13">
        <f>+P125</f>
        <v>10775</v>
      </c>
      <c r="Q121" s="13">
        <f>+E121-(H121+K121+N121)</f>
        <v>0</v>
      </c>
      <c r="R121" s="13">
        <f t="shared" si="24"/>
        <v>63240</v>
      </c>
      <c r="S121" s="13">
        <f t="shared" si="25"/>
        <v>33255</v>
      </c>
      <c r="T121" s="13">
        <f t="shared" si="25"/>
        <v>29985</v>
      </c>
      <c r="U121" s="13"/>
      <c r="V121" s="13"/>
      <c r="W121" s="13"/>
      <c r="X121" s="10"/>
    </row>
    <row r="122" spans="1:56" x14ac:dyDescent="0.25">
      <c r="A122" s="15"/>
      <c r="B122" s="29" t="s">
        <v>62</v>
      </c>
      <c r="C122" s="20">
        <f>+D122+E122</f>
        <v>11628</v>
      </c>
      <c r="D122" s="20">
        <v>11628</v>
      </c>
      <c r="E122" s="20"/>
      <c r="F122" s="20">
        <f t="shared" si="3"/>
        <v>0</v>
      </c>
      <c r="G122" s="20"/>
      <c r="H122" s="20"/>
      <c r="I122" s="20">
        <f t="shared" si="4"/>
        <v>0</v>
      </c>
      <c r="J122" s="20"/>
      <c r="K122" s="20"/>
      <c r="L122" s="20">
        <f t="shared" si="5"/>
        <v>0</v>
      </c>
      <c r="M122" s="20"/>
      <c r="N122" s="20"/>
      <c r="O122" s="20">
        <f t="shared" si="26"/>
        <v>0</v>
      </c>
      <c r="P122" s="20"/>
      <c r="Q122" s="20">
        <f t="shared" ref="Q122:Q126" si="31">+E122-(H122+K122+N122)</f>
        <v>0</v>
      </c>
      <c r="R122" s="13">
        <f t="shared" si="24"/>
        <v>0</v>
      </c>
      <c r="S122" s="13">
        <f t="shared" si="25"/>
        <v>0</v>
      </c>
      <c r="T122" s="13">
        <f t="shared" si="25"/>
        <v>0</v>
      </c>
      <c r="U122" s="13"/>
      <c r="V122" s="13"/>
      <c r="W122" s="13"/>
      <c r="X122" s="10"/>
    </row>
    <row r="123" spans="1:56" x14ac:dyDescent="0.25">
      <c r="A123" s="15"/>
      <c r="B123" s="29" t="s">
        <v>63</v>
      </c>
      <c r="C123" s="20">
        <f>+D123+E123</f>
        <v>2344</v>
      </c>
      <c r="D123" s="20">
        <v>2344</v>
      </c>
      <c r="E123" s="20"/>
      <c r="F123" s="20">
        <f t="shared" si="3"/>
        <v>0</v>
      </c>
      <c r="G123" s="20"/>
      <c r="H123" s="20"/>
      <c r="I123" s="20">
        <f t="shared" si="4"/>
        <v>0</v>
      </c>
      <c r="J123" s="20"/>
      <c r="K123" s="20"/>
      <c r="L123" s="20">
        <f t="shared" si="5"/>
        <v>0</v>
      </c>
      <c r="M123" s="20"/>
      <c r="N123" s="20"/>
      <c r="O123" s="20">
        <f t="shared" si="26"/>
        <v>0</v>
      </c>
      <c r="P123" s="20"/>
      <c r="Q123" s="20">
        <f t="shared" si="31"/>
        <v>0</v>
      </c>
      <c r="R123" s="13">
        <f t="shared" si="24"/>
        <v>0</v>
      </c>
      <c r="S123" s="13">
        <f t="shared" si="25"/>
        <v>0</v>
      </c>
      <c r="T123" s="13">
        <f t="shared" si="25"/>
        <v>0</v>
      </c>
      <c r="U123" s="13"/>
      <c r="V123" s="13"/>
      <c r="W123" s="13"/>
      <c r="X123" s="10"/>
    </row>
    <row r="124" spans="1:56" ht="41.4" x14ac:dyDescent="0.25">
      <c r="A124" s="15"/>
      <c r="B124" s="29" t="s">
        <v>64</v>
      </c>
      <c r="C124" s="20">
        <f>+D124+E124</f>
        <v>17951</v>
      </c>
      <c r="D124" s="20">
        <v>17951</v>
      </c>
      <c r="E124" s="20"/>
      <c r="F124" s="20">
        <f t="shared" si="3"/>
        <v>0</v>
      </c>
      <c r="G124" s="20"/>
      <c r="H124" s="20"/>
      <c r="I124" s="20">
        <f t="shared" si="4"/>
        <v>0</v>
      </c>
      <c r="J124" s="20"/>
      <c r="K124" s="20"/>
      <c r="L124" s="20">
        <f t="shared" si="5"/>
        <v>0</v>
      </c>
      <c r="M124" s="20"/>
      <c r="N124" s="20"/>
      <c r="O124" s="20">
        <f t="shared" si="26"/>
        <v>0</v>
      </c>
      <c r="P124" s="20"/>
      <c r="Q124" s="20">
        <f t="shared" si="31"/>
        <v>0</v>
      </c>
      <c r="R124" s="13">
        <f t="shared" si="24"/>
        <v>0</v>
      </c>
      <c r="S124" s="13">
        <f t="shared" si="25"/>
        <v>0</v>
      </c>
      <c r="T124" s="13">
        <f t="shared" si="25"/>
        <v>0</v>
      </c>
      <c r="U124" s="13"/>
      <c r="V124" s="13"/>
      <c r="W124" s="13"/>
      <c r="X124" s="10"/>
    </row>
    <row r="125" spans="1:56" s="26" customFormat="1" ht="21" customHeight="1" x14ac:dyDescent="0.25">
      <c r="A125" s="21" t="s">
        <v>73</v>
      </c>
      <c r="B125" s="4" t="s">
        <v>77</v>
      </c>
      <c r="C125" s="3"/>
      <c r="D125" s="3"/>
      <c r="E125" s="3"/>
      <c r="F125" s="20">
        <f t="shared" si="3"/>
        <v>3110</v>
      </c>
      <c r="G125" s="3">
        <v>3110</v>
      </c>
      <c r="H125" s="3"/>
      <c r="I125" s="20">
        <f t="shared" si="4"/>
        <v>8595</v>
      </c>
      <c r="J125" s="23">
        <v>8595</v>
      </c>
      <c r="K125" s="23"/>
      <c r="L125" s="20">
        <f t="shared" si="5"/>
        <v>10775</v>
      </c>
      <c r="M125" s="23">
        <v>10775</v>
      </c>
      <c r="N125" s="23"/>
      <c r="O125" s="20">
        <f t="shared" si="26"/>
        <v>10775</v>
      </c>
      <c r="P125" s="23">
        <v>10775</v>
      </c>
      <c r="Q125" s="20">
        <f t="shared" si="31"/>
        <v>0</v>
      </c>
      <c r="R125" s="20">
        <f t="shared" si="24"/>
        <v>33255</v>
      </c>
      <c r="S125" s="20">
        <f t="shared" si="25"/>
        <v>33255</v>
      </c>
      <c r="T125" s="20">
        <f t="shared" si="25"/>
        <v>0</v>
      </c>
      <c r="U125" s="20"/>
      <c r="V125" s="20"/>
      <c r="W125" s="20"/>
      <c r="X125" s="23"/>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1"/>
      <c r="AX125" s="25"/>
      <c r="AY125" s="25"/>
      <c r="AZ125" s="25"/>
      <c r="BA125" s="25"/>
      <c r="BB125" s="25"/>
      <c r="BC125" s="25"/>
      <c r="BD125" s="25"/>
    </row>
    <row r="126" spans="1:56" s="26" customFormat="1" ht="30" x14ac:dyDescent="0.25">
      <c r="A126" s="21"/>
      <c r="B126" s="4" t="s">
        <v>92</v>
      </c>
      <c r="C126" s="3"/>
      <c r="D126" s="3"/>
      <c r="E126" s="3">
        <v>29985</v>
      </c>
      <c r="F126" s="20">
        <f>+H126</f>
        <v>5397</v>
      </c>
      <c r="G126" s="3"/>
      <c r="H126" s="33">
        <v>5397</v>
      </c>
      <c r="I126" s="20"/>
      <c r="J126" s="23"/>
      <c r="K126" s="33">
        <v>7235</v>
      </c>
      <c r="L126" s="20">
        <f t="shared" si="5"/>
        <v>17353</v>
      </c>
      <c r="M126" s="23"/>
      <c r="N126" s="23">
        <v>17353</v>
      </c>
      <c r="O126" s="20">
        <f t="shared" si="26"/>
        <v>0</v>
      </c>
      <c r="P126" s="23"/>
      <c r="Q126" s="20">
        <f t="shared" si="31"/>
        <v>0</v>
      </c>
      <c r="R126" s="20">
        <f t="shared" si="24"/>
        <v>29985</v>
      </c>
      <c r="S126" s="20">
        <f t="shared" si="25"/>
        <v>0</v>
      </c>
      <c r="T126" s="20">
        <f t="shared" si="25"/>
        <v>29985</v>
      </c>
      <c r="U126" s="20"/>
      <c r="V126" s="20"/>
      <c r="W126" s="20"/>
      <c r="X126" s="23"/>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1"/>
      <c r="AX126" s="25"/>
      <c r="AY126" s="25"/>
      <c r="AZ126" s="25"/>
      <c r="BA126" s="25"/>
      <c r="BB126" s="25"/>
      <c r="BC126" s="25"/>
      <c r="BD126" s="25"/>
    </row>
    <row r="127" spans="1:56" ht="34.5" customHeight="1" x14ac:dyDescent="0.25">
      <c r="A127" s="15" t="s">
        <v>43</v>
      </c>
      <c r="B127" s="30" t="s">
        <v>42</v>
      </c>
      <c r="C127" s="13">
        <f t="shared" si="2"/>
        <v>80223</v>
      </c>
      <c r="D127" s="13">
        <v>80223</v>
      </c>
      <c r="E127" s="13"/>
      <c r="F127" s="13">
        <f t="shared" si="3"/>
        <v>8025</v>
      </c>
      <c r="G127" s="13">
        <v>8025</v>
      </c>
      <c r="H127" s="13"/>
      <c r="I127" s="13">
        <f t="shared" si="4"/>
        <v>21607</v>
      </c>
      <c r="J127" s="13">
        <f>SUM(J128:J137)</f>
        <v>21607</v>
      </c>
      <c r="K127" s="13"/>
      <c r="L127" s="13">
        <f t="shared" si="5"/>
        <v>25336</v>
      </c>
      <c r="M127" s="13">
        <f>SUM(M128:M137)</f>
        <v>25336</v>
      </c>
      <c r="N127" s="13"/>
      <c r="O127" s="13">
        <f t="shared" si="26"/>
        <v>25336</v>
      </c>
      <c r="P127" s="13">
        <f>SUM(P128:P137)</f>
        <v>25336</v>
      </c>
      <c r="Q127" s="13">
        <f>+E127-(H127+K127+N127)</f>
        <v>0</v>
      </c>
      <c r="R127" s="13">
        <f t="shared" si="24"/>
        <v>80304</v>
      </c>
      <c r="S127" s="13">
        <f t="shared" si="25"/>
        <v>80304</v>
      </c>
      <c r="T127" s="13">
        <f t="shared" si="25"/>
        <v>0</v>
      </c>
      <c r="U127" s="13"/>
      <c r="V127" s="13"/>
      <c r="W127" s="13"/>
      <c r="X127" s="10"/>
    </row>
    <row r="128" spans="1:56" s="26" customFormat="1" ht="20.25" customHeight="1" x14ac:dyDescent="0.25">
      <c r="A128" s="21" t="s">
        <v>73</v>
      </c>
      <c r="B128" s="4" t="s">
        <v>80</v>
      </c>
      <c r="C128" s="3"/>
      <c r="D128" s="3"/>
      <c r="E128" s="3"/>
      <c r="F128" s="20">
        <f t="shared" si="3"/>
        <v>321</v>
      </c>
      <c r="G128" s="3">
        <v>321</v>
      </c>
      <c r="H128" s="3"/>
      <c r="I128" s="20">
        <f t="shared" si="4"/>
        <v>864</v>
      </c>
      <c r="J128" s="23">
        <v>864</v>
      </c>
      <c r="K128" s="23"/>
      <c r="L128" s="20">
        <f t="shared" si="5"/>
        <v>1013</v>
      </c>
      <c r="M128" s="3">
        <v>1013</v>
      </c>
      <c r="N128" s="23"/>
      <c r="O128" s="20">
        <f t="shared" si="26"/>
        <v>1013</v>
      </c>
      <c r="P128" s="23">
        <v>1013</v>
      </c>
      <c r="Q128" s="20">
        <f t="shared" ref="Q128:Q149" si="32">+E128-(H128+K128+N128)</f>
        <v>0</v>
      </c>
      <c r="R128" s="20">
        <f t="shared" si="24"/>
        <v>3211</v>
      </c>
      <c r="S128" s="20">
        <f t="shared" si="25"/>
        <v>3211</v>
      </c>
      <c r="T128" s="20">
        <f t="shared" si="25"/>
        <v>0</v>
      </c>
      <c r="U128" s="20"/>
      <c r="V128" s="20"/>
      <c r="W128" s="20"/>
      <c r="X128" s="23"/>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1"/>
      <c r="AX128" s="25"/>
      <c r="AY128" s="25"/>
      <c r="AZ128" s="25"/>
      <c r="BA128" s="25"/>
      <c r="BB128" s="25"/>
      <c r="BC128" s="25"/>
      <c r="BD128" s="25"/>
    </row>
    <row r="129" spans="1:56" s="26" customFormat="1" ht="20.25" customHeight="1" x14ac:dyDescent="0.25">
      <c r="A129" s="21" t="s">
        <v>73</v>
      </c>
      <c r="B129" s="4" t="s">
        <v>84</v>
      </c>
      <c r="C129" s="3"/>
      <c r="D129" s="3"/>
      <c r="E129" s="3"/>
      <c r="F129" s="20">
        <f t="shared" si="3"/>
        <v>1485</v>
      </c>
      <c r="G129" s="3">
        <v>1485</v>
      </c>
      <c r="H129" s="3"/>
      <c r="I129" s="20">
        <f t="shared" si="4"/>
        <v>3997</v>
      </c>
      <c r="J129" s="23">
        <v>3997</v>
      </c>
      <c r="K129" s="23"/>
      <c r="L129" s="20">
        <f t="shared" si="5"/>
        <v>4686</v>
      </c>
      <c r="M129" s="3">
        <v>4686</v>
      </c>
      <c r="N129" s="23"/>
      <c r="O129" s="20">
        <f t="shared" si="26"/>
        <v>4687</v>
      </c>
      <c r="P129" s="23">
        <v>4687</v>
      </c>
      <c r="Q129" s="20">
        <f t="shared" si="32"/>
        <v>0</v>
      </c>
      <c r="R129" s="20">
        <f t="shared" si="24"/>
        <v>14855</v>
      </c>
      <c r="S129" s="20">
        <f t="shared" si="25"/>
        <v>14855</v>
      </c>
      <c r="T129" s="20">
        <f t="shared" si="25"/>
        <v>0</v>
      </c>
      <c r="U129" s="20"/>
      <c r="V129" s="20"/>
      <c r="W129" s="20"/>
      <c r="X129" s="23"/>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1"/>
      <c r="AX129" s="25"/>
      <c r="AY129" s="25"/>
      <c r="AZ129" s="25"/>
      <c r="BA129" s="25"/>
      <c r="BB129" s="25"/>
      <c r="BC129" s="25"/>
      <c r="BD129" s="25"/>
    </row>
    <row r="130" spans="1:56" s="26" customFormat="1" ht="20.25" customHeight="1" x14ac:dyDescent="0.25">
      <c r="A130" s="21" t="s">
        <v>73</v>
      </c>
      <c r="B130" s="4" t="s">
        <v>66</v>
      </c>
      <c r="C130" s="3"/>
      <c r="D130" s="3"/>
      <c r="E130" s="3"/>
      <c r="F130" s="20">
        <f t="shared" si="3"/>
        <v>875</v>
      </c>
      <c r="G130" s="22">
        <v>875</v>
      </c>
      <c r="H130" s="3"/>
      <c r="I130" s="20">
        <f t="shared" si="4"/>
        <v>2357</v>
      </c>
      <c r="J130" s="28">
        <v>2357</v>
      </c>
      <c r="K130" s="23"/>
      <c r="L130" s="20">
        <f t="shared" si="5"/>
        <v>2764</v>
      </c>
      <c r="M130" s="3">
        <v>2764</v>
      </c>
      <c r="N130" s="23"/>
      <c r="O130" s="20">
        <f t="shared" si="26"/>
        <v>2764</v>
      </c>
      <c r="P130" s="23">
        <v>2764</v>
      </c>
      <c r="Q130" s="20">
        <f t="shared" si="32"/>
        <v>0</v>
      </c>
      <c r="R130" s="20">
        <f t="shared" si="24"/>
        <v>8760</v>
      </c>
      <c r="S130" s="20">
        <f t="shared" si="25"/>
        <v>8760</v>
      </c>
      <c r="T130" s="20">
        <f t="shared" si="25"/>
        <v>0</v>
      </c>
      <c r="U130" s="20"/>
      <c r="V130" s="20"/>
      <c r="W130" s="20"/>
      <c r="X130" s="23"/>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1"/>
      <c r="AX130" s="25"/>
      <c r="AY130" s="25"/>
      <c r="AZ130" s="25"/>
      <c r="BA130" s="25"/>
      <c r="BB130" s="25"/>
      <c r="BC130" s="25"/>
      <c r="BD130" s="25"/>
    </row>
    <row r="131" spans="1:56" s="62" customFormat="1" ht="20.25" customHeight="1" x14ac:dyDescent="0.25">
      <c r="A131" s="53" t="s">
        <v>73</v>
      </c>
      <c r="B131" s="54" t="s">
        <v>67</v>
      </c>
      <c r="C131" s="55"/>
      <c r="D131" s="55"/>
      <c r="E131" s="55"/>
      <c r="F131" s="56">
        <f t="shared" si="3"/>
        <v>1222</v>
      </c>
      <c r="G131" s="57">
        <v>1222</v>
      </c>
      <c r="H131" s="55"/>
      <c r="I131" s="56">
        <f t="shared" si="4"/>
        <v>3291</v>
      </c>
      <c r="J131" s="66">
        <v>3291</v>
      </c>
      <c r="K131" s="58"/>
      <c r="L131" s="56">
        <f t="shared" si="5"/>
        <v>3859</v>
      </c>
      <c r="M131" s="55">
        <v>3859</v>
      </c>
      <c r="N131" s="58"/>
      <c r="O131" s="56">
        <f t="shared" si="26"/>
        <v>3859</v>
      </c>
      <c r="P131" s="58">
        <v>3859</v>
      </c>
      <c r="Q131" s="56">
        <f t="shared" si="32"/>
        <v>0</v>
      </c>
      <c r="R131" s="56">
        <f t="shared" si="24"/>
        <v>12231</v>
      </c>
      <c r="S131" s="56">
        <f t="shared" si="25"/>
        <v>12231</v>
      </c>
      <c r="T131" s="56">
        <f t="shared" si="25"/>
        <v>0</v>
      </c>
      <c r="U131" s="56"/>
      <c r="V131" s="56"/>
      <c r="W131" s="56"/>
      <c r="X131" s="58"/>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60"/>
      <c r="AX131" s="61"/>
      <c r="AY131" s="61"/>
      <c r="AZ131" s="61"/>
      <c r="BA131" s="61"/>
      <c r="BB131" s="61"/>
      <c r="BC131" s="61"/>
      <c r="BD131" s="61"/>
    </row>
    <row r="132" spans="1:56" s="26" customFormat="1" ht="20.25" customHeight="1" x14ac:dyDescent="0.25">
      <c r="A132" s="21" t="s">
        <v>73</v>
      </c>
      <c r="B132" s="4" t="s">
        <v>68</v>
      </c>
      <c r="C132" s="3"/>
      <c r="D132" s="3"/>
      <c r="E132" s="3"/>
      <c r="F132" s="20">
        <f t="shared" si="3"/>
        <v>1561</v>
      </c>
      <c r="G132" s="22">
        <v>1561</v>
      </c>
      <c r="H132" s="3"/>
      <c r="I132" s="20">
        <f t="shared" si="4"/>
        <v>4203</v>
      </c>
      <c r="J132" s="28">
        <v>4203</v>
      </c>
      <c r="K132" s="23"/>
      <c r="L132" s="20">
        <f t="shared" si="5"/>
        <v>4929</v>
      </c>
      <c r="M132" s="3">
        <v>4929</v>
      </c>
      <c r="N132" s="23"/>
      <c r="O132" s="20">
        <f t="shared" si="26"/>
        <v>4929</v>
      </c>
      <c r="P132" s="23">
        <v>4929</v>
      </c>
      <c r="Q132" s="20">
        <f t="shared" si="32"/>
        <v>0</v>
      </c>
      <c r="R132" s="20">
        <f t="shared" si="24"/>
        <v>15622</v>
      </c>
      <c r="S132" s="20">
        <f t="shared" si="25"/>
        <v>15622</v>
      </c>
      <c r="T132" s="20">
        <f t="shared" si="25"/>
        <v>0</v>
      </c>
      <c r="U132" s="20"/>
      <c r="V132" s="20"/>
      <c r="W132" s="20"/>
      <c r="X132" s="23"/>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1"/>
      <c r="AX132" s="25"/>
      <c r="AY132" s="25"/>
      <c r="AZ132" s="25"/>
      <c r="BA132" s="25"/>
      <c r="BB132" s="25"/>
      <c r="BC132" s="25"/>
      <c r="BD132" s="25"/>
    </row>
    <row r="133" spans="1:56" s="26" customFormat="1" ht="20.25" customHeight="1" x14ac:dyDescent="0.25">
      <c r="A133" s="21" t="s">
        <v>73</v>
      </c>
      <c r="B133" s="4" t="s">
        <v>69</v>
      </c>
      <c r="C133" s="3"/>
      <c r="D133" s="3"/>
      <c r="E133" s="3"/>
      <c r="F133" s="20">
        <f t="shared" si="3"/>
        <v>636</v>
      </c>
      <c r="G133" s="22">
        <v>636</v>
      </c>
      <c r="H133" s="3"/>
      <c r="I133" s="20">
        <f t="shared" si="4"/>
        <v>1712</v>
      </c>
      <c r="J133" s="28">
        <v>1712</v>
      </c>
      <c r="K133" s="23"/>
      <c r="L133" s="20">
        <f t="shared" si="5"/>
        <v>2008</v>
      </c>
      <c r="M133" s="3">
        <v>2008</v>
      </c>
      <c r="N133" s="23"/>
      <c r="O133" s="20">
        <f t="shared" si="26"/>
        <v>2008</v>
      </c>
      <c r="P133" s="23">
        <v>2008</v>
      </c>
      <c r="Q133" s="20">
        <f t="shared" si="32"/>
        <v>0</v>
      </c>
      <c r="R133" s="20">
        <f t="shared" si="24"/>
        <v>6364</v>
      </c>
      <c r="S133" s="20">
        <f t="shared" si="25"/>
        <v>6364</v>
      </c>
      <c r="T133" s="20">
        <f t="shared" si="25"/>
        <v>0</v>
      </c>
      <c r="U133" s="20"/>
      <c r="V133" s="20"/>
      <c r="W133" s="20"/>
      <c r="X133" s="23"/>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1"/>
      <c r="AX133" s="25"/>
      <c r="AY133" s="25"/>
      <c r="AZ133" s="25"/>
      <c r="BA133" s="25"/>
      <c r="BB133" s="25"/>
      <c r="BC133" s="25"/>
      <c r="BD133" s="25"/>
    </row>
    <row r="134" spans="1:56" s="26" customFormat="1" ht="20.25" customHeight="1" x14ac:dyDescent="0.25">
      <c r="A134" s="21" t="s">
        <v>73</v>
      </c>
      <c r="B134" s="4" t="s">
        <v>70</v>
      </c>
      <c r="C134" s="3"/>
      <c r="D134" s="3"/>
      <c r="E134" s="3"/>
      <c r="F134" s="20">
        <f t="shared" si="3"/>
        <v>999</v>
      </c>
      <c r="G134" s="22">
        <v>999</v>
      </c>
      <c r="H134" s="3"/>
      <c r="I134" s="20">
        <f t="shared" si="4"/>
        <v>2691</v>
      </c>
      <c r="J134" s="28">
        <v>2691</v>
      </c>
      <c r="K134" s="23"/>
      <c r="L134" s="20">
        <f t="shared" si="5"/>
        <v>3155</v>
      </c>
      <c r="M134" s="3">
        <v>3155</v>
      </c>
      <c r="N134" s="23"/>
      <c r="O134" s="20">
        <f t="shared" si="26"/>
        <v>3155</v>
      </c>
      <c r="P134" s="23">
        <v>3155</v>
      </c>
      <c r="Q134" s="20">
        <f t="shared" si="32"/>
        <v>0</v>
      </c>
      <c r="R134" s="20">
        <f t="shared" si="24"/>
        <v>10000</v>
      </c>
      <c r="S134" s="20">
        <f t="shared" si="25"/>
        <v>10000</v>
      </c>
      <c r="T134" s="20">
        <f t="shared" si="25"/>
        <v>0</v>
      </c>
      <c r="U134" s="20"/>
      <c r="V134" s="20"/>
      <c r="W134" s="20"/>
      <c r="X134" s="23"/>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1"/>
      <c r="AX134" s="25"/>
      <c r="AY134" s="25"/>
      <c r="AZ134" s="25"/>
      <c r="BA134" s="25"/>
      <c r="BB134" s="25"/>
      <c r="BC134" s="25"/>
      <c r="BD134" s="25"/>
    </row>
    <row r="135" spans="1:56" s="26" customFormat="1" ht="20.25" customHeight="1" x14ac:dyDescent="0.25">
      <c r="A135" s="21" t="s">
        <v>73</v>
      </c>
      <c r="B135" s="4" t="s">
        <v>71</v>
      </c>
      <c r="C135" s="3"/>
      <c r="D135" s="3"/>
      <c r="E135" s="3"/>
      <c r="F135" s="20">
        <f t="shared" si="3"/>
        <v>611</v>
      </c>
      <c r="G135" s="22">
        <v>611</v>
      </c>
      <c r="H135" s="3"/>
      <c r="I135" s="20">
        <f t="shared" si="4"/>
        <v>1646</v>
      </c>
      <c r="J135" s="28">
        <v>1646</v>
      </c>
      <c r="K135" s="23"/>
      <c r="L135" s="20">
        <f t="shared" si="5"/>
        <v>1930</v>
      </c>
      <c r="M135" s="3">
        <v>1930</v>
      </c>
      <c r="N135" s="23"/>
      <c r="O135" s="20">
        <f t="shared" si="26"/>
        <v>1930</v>
      </c>
      <c r="P135" s="23">
        <v>1930</v>
      </c>
      <c r="Q135" s="20">
        <f t="shared" si="32"/>
        <v>0</v>
      </c>
      <c r="R135" s="20">
        <f t="shared" si="24"/>
        <v>6117</v>
      </c>
      <c r="S135" s="20">
        <f t="shared" si="25"/>
        <v>6117</v>
      </c>
      <c r="T135" s="20">
        <f t="shared" si="25"/>
        <v>0</v>
      </c>
      <c r="U135" s="20"/>
      <c r="V135" s="20"/>
      <c r="W135" s="20"/>
      <c r="X135" s="23"/>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1"/>
      <c r="AX135" s="25"/>
      <c r="AY135" s="25"/>
      <c r="AZ135" s="25"/>
      <c r="BA135" s="25"/>
      <c r="BB135" s="25"/>
      <c r="BC135" s="25"/>
      <c r="BD135" s="25"/>
    </row>
    <row r="136" spans="1:56" s="26" customFormat="1" ht="20.25" customHeight="1" x14ac:dyDescent="0.25">
      <c r="A136" s="21" t="s">
        <v>73</v>
      </c>
      <c r="B136" s="4" t="s">
        <v>72</v>
      </c>
      <c r="C136" s="3"/>
      <c r="D136" s="3"/>
      <c r="E136" s="3"/>
      <c r="F136" s="20">
        <f t="shared" si="3"/>
        <v>248</v>
      </c>
      <c r="G136" s="22">
        <v>248</v>
      </c>
      <c r="H136" s="3"/>
      <c r="I136" s="20">
        <f t="shared" si="4"/>
        <v>667</v>
      </c>
      <c r="J136" s="28">
        <v>667</v>
      </c>
      <c r="K136" s="23"/>
      <c r="L136" s="20">
        <f t="shared" si="5"/>
        <v>782</v>
      </c>
      <c r="M136" s="3">
        <v>782</v>
      </c>
      <c r="N136" s="23"/>
      <c r="O136" s="20">
        <f t="shared" si="26"/>
        <v>782</v>
      </c>
      <c r="P136" s="23">
        <v>782</v>
      </c>
      <c r="Q136" s="20">
        <f t="shared" si="32"/>
        <v>0</v>
      </c>
      <c r="R136" s="20">
        <f t="shared" si="24"/>
        <v>2479</v>
      </c>
      <c r="S136" s="20">
        <f t="shared" si="25"/>
        <v>2479</v>
      </c>
      <c r="T136" s="20">
        <f t="shared" si="25"/>
        <v>0</v>
      </c>
      <c r="U136" s="20"/>
      <c r="V136" s="20"/>
      <c r="W136" s="20"/>
      <c r="X136" s="23"/>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1"/>
      <c r="AX136" s="25"/>
      <c r="AY136" s="25"/>
      <c r="AZ136" s="25"/>
      <c r="BA136" s="25"/>
      <c r="BB136" s="25"/>
      <c r="BC136" s="25"/>
      <c r="BD136" s="25"/>
    </row>
    <row r="137" spans="1:56" s="26" customFormat="1" ht="20.25" customHeight="1" x14ac:dyDescent="0.25">
      <c r="A137" s="21" t="s">
        <v>73</v>
      </c>
      <c r="B137" s="4" t="s">
        <v>74</v>
      </c>
      <c r="C137" s="3"/>
      <c r="D137" s="3"/>
      <c r="E137" s="3"/>
      <c r="F137" s="20">
        <f t="shared" si="3"/>
        <v>67</v>
      </c>
      <c r="G137" s="3">
        <v>67</v>
      </c>
      <c r="H137" s="3"/>
      <c r="I137" s="20">
        <f t="shared" si="4"/>
        <v>179</v>
      </c>
      <c r="J137" s="23">
        <v>179</v>
      </c>
      <c r="K137" s="23"/>
      <c r="L137" s="20">
        <f t="shared" si="5"/>
        <v>210</v>
      </c>
      <c r="M137" s="3">
        <v>210</v>
      </c>
      <c r="N137" s="23"/>
      <c r="O137" s="20">
        <f t="shared" si="26"/>
        <v>209</v>
      </c>
      <c r="P137" s="23">
        <v>209</v>
      </c>
      <c r="Q137" s="20">
        <f t="shared" si="32"/>
        <v>0</v>
      </c>
      <c r="R137" s="20">
        <f t="shared" si="24"/>
        <v>665</v>
      </c>
      <c r="S137" s="20">
        <f t="shared" si="25"/>
        <v>665</v>
      </c>
      <c r="T137" s="20">
        <f t="shared" si="25"/>
        <v>0</v>
      </c>
      <c r="U137" s="20"/>
      <c r="V137" s="20"/>
      <c r="W137" s="20"/>
      <c r="X137" s="23"/>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1"/>
      <c r="AX137" s="25"/>
      <c r="AY137" s="25"/>
      <c r="AZ137" s="25"/>
      <c r="BA137" s="25"/>
      <c r="BB137" s="25"/>
      <c r="BC137" s="25"/>
      <c r="BD137" s="25"/>
    </row>
    <row r="138" spans="1:56" ht="27.6" x14ac:dyDescent="0.25">
      <c r="A138" s="15" t="s">
        <v>45</v>
      </c>
      <c r="B138" s="30" t="s">
        <v>44</v>
      </c>
      <c r="C138" s="13">
        <f t="shared" si="2"/>
        <v>727227</v>
      </c>
      <c r="D138" s="13">
        <f>D139+D150</f>
        <v>409865</v>
      </c>
      <c r="E138" s="13">
        <f>E139</f>
        <v>317362</v>
      </c>
      <c r="F138" s="13">
        <f t="shared" si="3"/>
        <v>97765</v>
      </c>
      <c r="G138" s="13">
        <f>+G139+G150</f>
        <v>40640</v>
      </c>
      <c r="H138" s="13">
        <f>+H139+H150</f>
        <v>57125</v>
      </c>
      <c r="I138" s="13">
        <f t="shared" si="4"/>
        <v>190281</v>
      </c>
      <c r="J138" s="13">
        <v>110095</v>
      </c>
      <c r="K138" s="13">
        <f>+K139+K150</f>
        <v>80186</v>
      </c>
      <c r="L138" s="13">
        <f t="shared" si="5"/>
        <v>206034</v>
      </c>
      <c r="M138" s="13">
        <f>+M139+M150</f>
        <v>123078</v>
      </c>
      <c r="N138" s="13">
        <f>+N139+N150</f>
        <v>82956</v>
      </c>
      <c r="O138" s="13">
        <f t="shared" si="26"/>
        <v>221244</v>
      </c>
      <c r="P138" s="13">
        <f>+P139+P150</f>
        <v>124149</v>
      </c>
      <c r="Q138" s="13">
        <f>+E138-(H138+K138+N138)</f>
        <v>97095</v>
      </c>
      <c r="R138" s="13">
        <f t="shared" si="24"/>
        <v>715324</v>
      </c>
      <c r="S138" s="13">
        <f t="shared" si="25"/>
        <v>397962</v>
      </c>
      <c r="T138" s="13">
        <f t="shared" si="25"/>
        <v>317362</v>
      </c>
      <c r="U138" s="13"/>
      <c r="V138" s="13"/>
      <c r="W138" s="13"/>
      <c r="X138" s="10"/>
    </row>
    <row r="139" spans="1:56" ht="34.5" customHeight="1" x14ac:dyDescent="0.25">
      <c r="A139" s="19"/>
      <c r="B139" s="29" t="s">
        <v>46</v>
      </c>
      <c r="C139" s="13">
        <f t="shared" si="2"/>
        <v>709086</v>
      </c>
      <c r="D139" s="13">
        <v>391724</v>
      </c>
      <c r="E139" s="13">
        <f>SUM(E142:E149)</f>
        <v>317362</v>
      </c>
      <c r="F139" s="13">
        <f t="shared" si="3"/>
        <v>95945</v>
      </c>
      <c r="G139" s="13">
        <f>G140+G141+G142+G143+G144+G145+G146+G147+G148+G149</f>
        <v>38820</v>
      </c>
      <c r="H139" s="13">
        <f>H140+H141+H142+H143+H144+H145+H146+H147+H148+H149</f>
        <v>57125</v>
      </c>
      <c r="I139" s="13">
        <f t="shared" si="4"/>
        <v>184754</v>
      </c>
      <c r="J139" s="13">
        <f>SUM(J140:J149)</f>
        <v>104568</v>
      </c>
      <c r="K139" s="13">
        <f>SUM(K140:K149)</f>
        <v>80186</v>
      </c>
      <c r="L139" s="13">
        <f t="shared" si="5"/>
        <v>200594</v>
      </c>
      <c r="M139" s="13">
        <f>M140+M141+M145+M147+M148+M149</f>
        <v>117638</v>
      </c>
      <c r="N139" s="13">
        <f>SUM(N140:N149)</f>
        <v>82956</v>
      </c>
      <c r="O139" s="13">
        <f t="shared" si="26"/>
        <v>214733</v>
      </c>
      <c r="P139" s="13">
        <f>SUM(P140:P149)</f>
        <v>117638</v>
      </c>
      <c r="Q139" s="13">
        <f t="shared" si="32"/>
        <v>97095</v>
      </c>
      <c r="R139" s="13">
        <f t="shared" ref="R139:R190" si="33">+S139+T139</f>
        <v>696026</v>
      </c>
      <c r="S139" s="13">
        <f t="shared" ref="S139:T190" si="34">+G139+J139+M139+P139</f>
        <v>378664</v>
      </c>
      <c r="T139" s="13">
        <f t="shared" si="34"/>
        <v>317362</v>
      </c>
      <c r="U139" s="13"/>
      <c r="V139" s="13"/>
      <c r="W139" s="13"/>
      <c r="X139" s="10"/>
    </row>
    <row r="140" spans="1:56" s="26" customFormat="1" ht="20.25" customHeight="1" x14ac:dyDescent="0.3">
      <c r="A140" s="21" t="s">
        <v>73</v>
      </c>
      <c r="B140" s="4" t="s">
        <v>82</v>
      </c>
      <c r="C140" s="2"/>
      <c r="D140" s="3"/>
      <c r="E140" s="3"/>
      <c r="F140" s="20">
        <f t="shared" si="3"/>
        <v>1087</v>
      </c>
      <c r="G140" s="28">
        <v>1087</v>
      </c>
      <c r="H140" s="3"/>
      <c r="I140" s="20">
        <f t="shared" si="4"/>
        <v>2928</v>
      </c>
      <c r="J140" s="28">
        <v>2928</v>
      </c>
      <c r="K140" s="23"/>
      <c r="L140" s="20">
        <f t="shared" si="5"/>
        <v>3294</v>
      </c>
      <c r="M140" s="23">
        <v>3294</v>
      </c>
      <c r="N140" s="23"/>
      <c r="O140" s="20">
        <f t="shared" ref="O140:O190" si="35">+P140+Q140</f>
        <v>3294</v>
      </c>
      <c r="P140" s="23">
        <v>3294</v>
      </c>
      <c r="Q140" s="20">
        <f t="shared" si="32"/>
        <v>0</v>
      </c>
      <c r="R140" s="20">
        <f t="shared" si="33"/>
        <v>10603</v>
      </c>
      <c r="S140" s="20">
        <f t="shared" si="34"/>
        <v>10603</v>
      </c>
      <c r="T140" s="20">
        <f t="shared" si="34"/>
        <v>0</v>
      </c>
      <c r="U140" s="20"/>
      <c r="V140" s="20"/>
      <c r="W140" s="20"/>
      <c r="X140" s="23"/>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1"/>
      <c r="AX140" s="25"/>
      <c r="AY140" s="25"/>
      <c r="AZ140" s="25"/>
      <c r="BA140" s="25"/>
      <c r="BB140" s="25"/>
      <c r="BC140" s="25"/>
      <c r="BD140" s="25"/>
    </row>
    <row r="141" spans="1:56" s="26" customFormat="1" ht="20.25" customHeight="1" x14ac:dyDescent="0.3">
      <c r="A141" s="21" t="s">
        <v>73</v>
      </c>
      <c r="B141" s="4" t="s">
        <v>85</v>
      </c>
      <c r="C141" s="2"/>
      <c r="D141" s="3"/>
      <c r="E141" s="3"/>
      <c r="F141" s="20">
        <f t="shared" si="3"/>
        <v>388</v>
      </c>
      <c r="G141" s="28">
        <v>388</v>
      </c>
      <c r="H141" s="3"/>
      <c r="I141" s="20">
        <f t="shared" si="4"/>
        <v>1046</v>
      </c>
      <c r="J141" s="28">
        <v>1046</v>
      </c>
      <c r="K141" s="23"/>
      <c r="L141" s="20">
        <f t="shared" si="5"/>
        <v>1176</v>
      </c>
      <c r="M141" s="23">
        <v>1176</v>
      </c>
      <c r="N141" s="23"/>
      <c r="O141" s="20">
        <f t="shared" si="35"/>
        <v>1176</v>
      </c>
      <c r="P141" s="23">
        <v>1176</v>
      </c>
      <c r="Q141" s="20">
        <f t="shared" si="32"/>
        <v>0</v>
      </c>
      <c r="R141" s="20">
        <f t="shared" si="33"/>
        <v>3786</v>
      </c>
      <c r="S141" s="20">
        <f t="shared" si="34"/>
        <v>3786</v>
      </c>
      <c r="T141" s="20">
        <f t="shared" si="34"/>
        <v>0</v>
      </c>
      <c r="U141" s="20"/>
      <c r="V141" s="20"/>
      <c r="W141" s="20"/>
      <c r="X141" s="23"/>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1"/>
      <c r="AX141" s="25"/>
      <c r="AY141" s="25"/>
      <c r="AZ141" s="25"/>
      <c r="BA141" s="25"/>
      <c r="BB141" s="25"/>
      <c r="BC141" s="25"/>
      <c r="BD141" s="25"/>
    </row>
    <row r="142" spans="1:56" s="26" customFormat="1" ht="20.25" customHeight="1" x14ac:dyDescent="0.3">
      <c r="A142" s="21"/>
      <c r="B142" s="35" t="s">
        <v>74</v>
      </c>
      <c r="C142" s="2"/>
      <c r="D142" s="3">
        <v>65360</v>
      </c>
      <c r="E142" s="3"/>
      <c r="F142" s="20">
        <f t="shared" si="3"/>
        <v>272</v>
      </c>
      <c r="G142" s="22">
        <v>272</v>
      </c>
      <c r="H142" s="3"/>
      <c r="I142" s="20">
        <f t="shared" si="4"/>
        <v>0</v>
      </c>
      <c r="J142" s="22"/>
      <c r="K142" s="23"/>
      <c r="L142" s="20">
        <f t="shared" si="5"/>
        <v>0</v>
      </c>
      <c r="M142" s="23"/>
      <c r="N142" s="23"/>
      <c r="O142" s="20">
        <f t="shared" si="35"/>
        <v>0</v>
      </c>
      <c r="P142" s="23"/>
      <c r="Q142" s="20">
        <f t="shared" si="32"/>
        <v>0</v>
      </c>
      <c r="R142" s="20">
        <f t="shared" si="33"/>
        <v>272</v>
      </c>
      <c r="S142" s="20">
        <f t="shared" si="34"/>
        <v>272</v>
      </c>
      <c r="T142" s="20">
        <f t="shared" si="34"/>
        <v>0</v>
      </c>
      <c r="U142" s="20"/>
      <c r="V142" s="20"/>
      <c r="W142" s="20"/>
      <c r="X142" s="23"/>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1"/>
      <c r="AX142" s="25"/>
      <c r="AY142" s="25"/>
      <c r="AZ142" s="25"/>
      <c r="BA142" s="25"/>
      <c r="BB142" s="25"/>
      <c r="BC142" s="25"/>
      <c r="BD142" s="25"/>
    </row>
    <row r="143" spans="1:56" s="26" customFormat="1" ht="20.25" customHeight="1" x14ac:dyDescent="0.3">
      <c r="A143" s="21"/>
      <c r="B143" s="35" t="s">
        <v>71</v>
      </c>
      <c r="C143" s="2"/>
      <c r="D143" s="3"/>
      <c r="E143" s="3"/>
      <c r="F143" s="20">
        <f t="shared" si="3"/>
        <v>1055</v>
      </c>
      <c r="G143" s="22">
        <v>1055</v>
      </c>
      <c r="H143" s="3"/>
      <c r="I143" s="20">
        <f t="shared" si="4"/>
        <v>0</v>
      </c>
      <c r="J143" s="22"/>
      <c r="K143" s="23"/>
      <c r="L143" s="20">
        <f t="shared" si="5"/>
        <v>0</v>
      </c>
      <c r="M143" s="23"/>
      <c r="N143" s="23"/>
      <c r="O143" s="20">
        <f t="shared" si="35"/>
        <v>0</v>
      </c>
      <c r="P143" s="23"/>
      <c r="Q143" s="20">
        <f t="shared" si="32"/>
        <v>0</v>
      </c>
      <c r="R143" s="20">
        <f t="shared" si="33"/>
        <v>1055</v>
      </c>
      <c r="S143" s="20">
        <f t="shared" si="34"/>
        <v>1055</v>
      </c>
      <c r="T143" s="20">
        <f t="shared" si="34"/>
        <v>0</v>
      </c>
      <c r="U143" s="20"/>
      <c r="V143" s="20"/>
      <c r="W143" s="20"/>
      <c r="X143" s="23"/>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1"/>
      <c r="AX143" s="25"/>
      <c r="AY143" s="25"/>
      <c r="AZ143" s="25"/>
      <c r="BA143" s="25"/>
      <c r="BB143" s="25"/>
      <c r="BC143" s="25"/>
      <c r="BD143" s="25"/>
    </row>
    <row r="144" spans="1:56" s="26" customFormat="1" ht="20.25" customHeight="1" x14ac:dyDescent="0.3">
      <c r="A144" s="21"/>
      <c r="B144" s="35" t="s">
        <v>72</v>
      </c>
      <c r="C144" s="2"/>
      <c r="D144" s="3"/>
      <c r="E144" s="3"/>
      <c r="F144" s="20">
        <f t="shared" si="3"/>
        <v>831</v>
      </c>
      <c r="G144" s="22">
        <v>831</v>
      </c>
      <c r="H144" s="3"/>
      <c r="I144" s="20">
        <f t="shared" si="4"/>
        <v>0</v>
      </c>
      <c r="J144" s="22"/>
      <c r="K144" s="23"/>
      <c r="L144" s="20">
        <f t="shared" si="5"/>
        <v>0</v>
      </c>
      <c r="M144" s="23"/>
      <c r="N144" s="23"/>
      <c r="O144" s="20">
        <f t="shared" si="35"/>
        <v>0</v>
      </c>
      <c r="P144" s="23"/>
      <c r="Q144" s="20">
        <f t="shared" si="32"/>
        <v>0</v>
      </c>
      <c r="R144" s="20">
        <f t="shared" si="33"/>
        <v>831</v>
      </c>
      <c r="S144" s="20">
        <f t="shared" si="34"/>
        <v>831</v>
      </c>
      <c r="T144" s="20">
        <f t="shared" si="34"/>
        <v>0</v>
      </c>
      <c r="U144" s="20"/>
      <c r="V144" s="20"/>
      <c r="W144" s="20"/>
      <c r="X144" s="23"/>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1"/>
      <c r="AX144" s="25"/>
      <c r="AY144" s="25"/>
      <c r="AZ144" s="25"/>
      <c r="BA144" s="25"/>
      <c r="BB144" s="25"/>
      <c r="BC144" s="25"/>
      <c r="BD144" s="25"/>
    </row>
    <row r="145" spans="1:56" s="26" customFormat="1" ht="20.25" customHeight="1" x14ac:dyDescent="0.3">
      <c r="A145" s="21" t="s">
        <v>73</v>
      </c>
      <c r="B145" s="35" t="s">
        <v>66</v>
      </c>
      <c r="C145" s="2"/>
      <c r="D145" s="3"/>
      <c r="E145" s="3">
        <v>39670</v>
      </c>
      <c r="F145" s="20">
        <f t="shared" si="3"/>
        <v>11792</v>
      </c>
      <c r="G145" s="22">
        <v>4651</v>
      </c>
      <c r="H145" s="33">
        <v>7141</v>
      </c>
      <c r="I145" s="20">
        <f t="shared" si="4"/>
        <v>21617</v>
      </c>
      <c r="J145" s="22">
        <v>11593</v>
      </c>
      <c r="K145" s="33">
        <v>10024</v>
      </c>
      <c r="L145" s="20">
        <f t="shared" si="5"/>
        <v>23412</v>
      </c>
      <c r="M145" s="23">
        <v>13042</v>
      </c>
      <c r="N145" s="23">
        <v>10370</v>
      </c>
      <c r="O145" s="20">
        <f t="shared" si="35"/>
        <v>25177</v>
      </c>
      <c r="P145" s="23">
        <v>13042</v>
      </c>
      <c r="Q145" s="20">
        <f t="shared" si="32"/>
        <v>12135</v>
      </c>
      <c r="R145" s="20">
        <f t="shared" si="33"/>
        <v>81998</v>
      </c>
      <c r="S145" s="20">
        <f t="shared" si="34"/>
        <v>42328</v>
      </c>
      <c r="T145" s="20">
        <f t="shared" si="34"/>
        <v>39670</v>
      </c>
      <c r="U145" s="20"/>
      <c r="V145" s="20"/>
      <c r="W145" s="20"/>
      <c r="X145" s="23"/>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1"/>
      <c r="AX145" s="25"/>
      <c r="AY145" s="25"/>
      <c r="AZ145" s="25"/>
      <c r="BA145" s="25"/>
      <c r="BB145" s="25"/>
      <c r="BC145" s="25"/>
      <c r="BD145" s="25"/>
    </row>
    <row r="146" spans="1:56" s="62" customFormat="1" ht="20.25" customHeight="1" x14ac:dyDescent="0.3">
      <c r="A146" s="53" t="s">
        <v>73</v>
      </c>
      <c r="B146" s="67" t="s">
        <v>67</v>
      </c>
      <c r="C146" s="68"/>
      <c r="D146" s="55"/>
      <c r="E146" s="55"/>
      <c r="F146" s="56">
        <f t="shared" si="3"/>
        <v>9160</v>
      </c>
      <c r="G146" s="57">
        <v>9160</v>
      </c>
      <c r="H146" s="69"/>
      <c r="I146" s="56">
        <f t="shared" si="4"/>
        <v>0</v>
      </c>
      <c r="J146" s="57"/>
      <c r="K146" s="69"/>
      <c r="L146" s="56">
        <f t="shared" si="5"/>
        <v>0</v>
      </c>
      <c r="M146" s="58"/>
      <c r="N146" s="58"/>
      <c r="O146" s="56">
        <f t="shared" si="35"/>
        <v>0</v>
      </c>
      <c r="P146" s="58"/>
      <c r="Q146" s="56">
        <f t="shared" si="32"/>
        <v>0</v>
      </c>
      <c r="R146" s="56">
        <f t="shared" si="33"/>
        <v>9160</v>
      </c>
      <c r="S146" s="56">
        <f t="shared" si="34"/>
        <v>9160</v>
      </c>
      <c r="T146" s="56">
        <f t="shared" si="34"/>
        <v>0</v>
      </c>
      <c r="U146" s="56"/>
      <c r="V146" s="56"/>
      <c r="W146" s="56"/>
      <c r="X146" s="58"/>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60"/>
      <c r="AX146" s="61"/>
      <c r="AY146" s="61"/>
      <c r="AZ146" s="61"/>
      <c r="BA146" s="61"/>
      <c r="BB146" s="61"/>
      <c r="BC146" s="61"/>
      <c r="BD146" s="61"/>
    </row>
    <row r="147" spans="1:56" s="26" customFormat="1" ht="20.25" customHeight="1" x14ac:dyDescent="0.3">
      <c r="A147" s="21"/>
      <c r="B147" s="35" t="s">
        <v>68</v>
      </c>
      <c r="C147" s="2"/>
      <c r="D147" s="3"/>
      <c r="E147" s="3">
        <v>29753</v>
      </c>
      <c r="F147" s="20">
        <f t="shared" si="3"/>
        <v>13421</v>
      </c>
      <c r="G147" s="22">
        <v>8066</v>
      </c>
      <c r="H147" s="33">
        <v>5355</v>
      </c>
      <c r="I147" s="20">
        <f t="shared" si="4"/>
        <v>17984</v>
      </c>
      <c r="J147" s="22">
        <v>10467</v>
      </c>
      <c r="K147" s="33">
        <v>7517</v>
      </c>
      <c r="L147" s="20">
        <f t="shared" si="5"/>
        <v>19553</v>
      </c>
      <c r="M147" s="23">
        <v>11776</v>
      </c>
      <c r="N147" s="23">
        <v>7777</v>
      </c>
      <c r="O147" s="20">
        <f t="shared" si="35"/>
        <v>20880</v>
      </c>
      <c r="P147" s="23">
        <v>11776</v>
      </c>
      <c r="Q147" s="20">
        <f t="shared" si="32"/>
        <v>9104</v>
      </c>
      <c r="R147" s="20">
        <f t="shared" si="33"/>
        <v>71838</v>
      </c>
      <c r="S147" s="20">
        <f t="shared" si="34"/>
        <v>42085</v>
      </c>
      <c r="T147" s="20">
        <f t="shared" si="34"/>
        <v>29753</v>
      </c>
      <c r="U147" s="20"/>
      <c r="V147" s="20"/>
      <c r="W147" s="20"/>
      <c r="X147" s="23"/>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1"/>
      <c r="AX147" s="25"/>
      <c r="AY147" s="25"/>
      <c r="AZ147" s="25"/>
      <c r="BA147" s="25"/>
      <c r="BB147" s="25"/>
      <c r="BC147" s="25"/>
      <c r="BD147" s="25"/>
    </row>
    <row r="148" spans="1:56" s="26" customFormat="1" ht="20.25" customHeight="1" x14ac:dyDescent="0.3">
      <c r="A148" s="21"/>
      <c r="B148" s="35" t="s">
        <v>69</v>
      </c>
      <c r="C148" s="2"/>
      <c r="D148" s="3"/>
      <c r="E148" s="3">
        <v>158681</v>
      </c>
      <c r="F148" s="20">
        <f t="shared" si="3"/>
        <v>34062</v>
      </c>
      <c r="G148" s="22">
        <v>5499</v>
      </c>
      <c r="H148" s="33">
        <v>28563</v>
      </c>
      <c r="I148" s="20">
        <f t="shared" si="4"/>
        <v>88086</v>
      </c>
      <c r="J148" s="22">
        <v>47993</v>
      </c>
      <c r="K148" s="33">
        <v>40093</v>
      </c>
      <c r="L148" s="20">
        <f t="shared" si="5"/>
        <v>95469</v>
      </c>
      <c r="M148" s="23">
        <v>53991</v>
      </c>
      <c r="N148" s="23">
        <v>41478</v>
      </c>
      <c r="O148" s="20">
        <f t="shared" si="35"/>
        <v>102538</v>
      </c>
      <c r="P148" s="23">
        <v>53991</v>
      </c>
      <c r="Q148" s="20">
        <f t="shared" si="32"/>
        <v>48547</v>
      </c>
      <c r="R148" s="20">
        <f t="shared" si="33"/>
        <v>320155</v>
      </c>
      <c r="S148" s="20">
        <f t="shared" si="34"/>
        <v>161474</v>
      </c>
      <c r="T148" s="20">
        <f t="shared" si="34"/>
        <v>158681</v>
      </c>
      <c r="U148" s="20"/>
      <c r="V148" s="20"/>
      <c r="W148" s="20"/>
      <c r="X148" s="23"/>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1"/>
      <c r="AX148" s="25"/>
      <c r="AY148" s="25"/>
      <c r="AZ148" s="25"/>
      <c r="BA148" s="25"/>
      <c r="BB148" s="25"/>
      <c r="BC148" s="25"/>
      <c r="BD148" s="25"/>
    </row>
    <row r="149" spans="1:56" s="26" customFormat="1" ht="20.25" customHeight="1" x14ac:dyDescent="0.3">
      <c r="A149" s="21" t="s">
        <v>73</v>
      </c>
      <c r="B149" s="35" t="s">
        <v>70</v>
      </c>
      <c r="C149" s="2"/>
      <c r="D149" s="3"/>
      <c r="E149" s="3">
        <v>89258</v>
      </c>
      <c r="F149" s="20">
        <f t="shared" si="3"/>
        <v>23877</v>
      </c>
      <c r="G149" s="22">
        <v>7811</v>
      </c>
      <c r="H149" s="33">
        <v>16066</v>
      </c>
      <c r="I149" s="20">
        <f t="shared" si="4"/>
        <v>53093</v>
      </c>
      <c r="J149" s="22">
        <v>30541</v>
      </c>
      <c r="K149" s="33">
        <v>22552</v>
      </c>
      <c r="L149" s="20">
        <f t="shared" si="5"/>
        <v>57690</v>
      </c>
      <c r="M149" s="23">
        <v>34359</v>
      </c>
      <c r="N149" s="23">
        <v>23331</v>
      </c>
      <c r="O149" s="20">
        <f t="shared" si="35"/>
        <v>61668</v>
      </c>
      <c r="P149" s="23">
        <v>34359</v>
      </c>
      <c r="Q149" s="20">
        <f t="shared" si="32"/>
        <v>27309</v>
      </c>
      <c r="R149" s="20">
        <f t="shared" si="33"/>
        <v>196328</v>
      </c>
      <c r="S149" s="20">
        <f t="shared" si="34"/>
        <v>107070</v>
      </c>
      <c r="T149" s="20">
        <f t="shared" si="34"/>
        <v>89258</v>
      </c>
      <c r="U149" s="20"/>
      <c r="V149" s="20"/>
      <c r="W149" s="20"/>
      <c r="X149" s="23"/>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1"/>
      <c r="AX149" s="25"/>
      <c r="AY149" s="25"/>
      <c r="AZ149" s="25"/>
      <c r="BA149" s="25"/>
      <c r="BB149" s="25"/>
      <c r="BC149" s="25"/>
      <c r="BD149" s="25"/>
    </row>
    <row r="150" spans="1:56" ht="41.4" x14ac:dyDescent="0.25">
      <c r="A150" s="19"/>
      <c r="B150" s="29" t="s">
        <v>47</v>
      </c>
      <c r="C150" s="13">
        <f t="shared" si="2"/>
        <v>18141</v>
      </c>
      <c r="D150" s="13">
        <v>18141</v>
      </c>
      <c r="E150" s="13"/>
      <c r="F150" s="13">
        <f t="shared" si="3"/>
        <v>1820</v>
      </c>
      <c r="G150" s="13">
        <v>1820</v>
      </c>
      <c r="H150" s="13"/>
      <c r="I150" s="13">
        <f t="shared" si="4"/>
        <v>5527</v>
      </c>
      <c r="J150" s="13">
        <v>5527</v>
      </c>
      <c r="K150" s="13"/>
      <c r="L150" s="13">
        <f t="shared" si="5"/>
        <v>5440</v>
      </c>
      <c r="M150" s="13">
        <v>5440</v>
      </c>
      <c r="N150" s="13"/>
      <c r="O150" s="13">
        <f t="shared" si="35"/>
        <v>6511</v>
      </c>
      <c r="P150" s="13">
        <f>SUM(P151:P161)</f>
        <v>6511</v>
      </c>
      <c r="Q150" s="20">
        <f t="shared" ref="Q150:Q190" si="36">+E150-(H150+K150+N150)</f>
        <v>0</v>
      </c>
      <c r="R150" s="13">
        <f t="shared" si="33"/>
        <v>19298</v>
      </c>
      <c r="S150" s="13">
        <f t="shared" si="34"/>
        <v>19298</v>
      </c>
      <c r="T150" s="13">
        <f t="shared" si="34"/>
        <v>0</v>
      </c>
      <c r="U150" s="13"/>
      <c r="V150" s="13"/>
      <c r="W150" s="13"/>
      <c r="X150" s="10"/>
    </row>
    <row r="151" spans="1:56" s="26" customFormat="1" ht="19.5" customHeight="1" x14ac:dyDescent="0.25">
      <c r="A151" s="21" t="s">
        <v>73</v>
      </c>
      <c r="B151" s="4" t="s">
        <v>82</v>
      </c>
      <c r="C151" s="3"/>
      <c r="D151" s="3"/>
      <c r="E151" s="3"/>
      <c r="F151" s="20">
        <f t="shared" si="3"/>
        <v>410</v>
      </c>
      <c r="G151" s="28">
        <v>410</v>
      </c>
      <c r="H151" s="3"/>
      <c r="I151" s="20">
        <f t="shared" si="4"/>
        <v>1244</v>
      </c>
      <c r="J151" s="28">
        <v>1244</v>
      </c>
      <c r="K151" s="23"/>
      <c r="L151" s="20">
        <f t="shared" si="5"/>
        <v>1225</v>
      </c>
      <c r="M151" s="3">
        <v>1225</v>
      </c>
      <c r="N151" s="23"/>
      <c r="O151" s="20">
        <f t="shared" si="35"/>
        <v>1465</v>
      </c>
      <c r="P151" s="23">
        <v>1465</v>
      </c>
      <c r="Q151" s="20">
        <f t="shared" si="36"/>
        <v>0</v>
      </c>
      <c r="R151" s="20">
        <f t="shared" si="33"/>
        <v>4344</v>
      </c>
      <c r="S151" s="20">
        <f t="shared" si="34"/>
        <v>4344</v>
      </c>
      <c r="T151" s="20">
        <f t="shared" si="34"/>
        <v>0</v>
      </c>
      <c r="U151" s="20"/>
      <c r="V151" s="20"/>
      <c r="W151" s="20"/>
      <c r="X151" s="23"/>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1"/>
      <c r="AX151" s="25"/>
      <c r="AY151" s="25"/>
      <c r="AZ151" s="25"/>
      <c r="BA151" s="25"/>
      <c r="BB151" s="25"/>
      <c r="BC151" s="25"/>
      <c r="BD151" s="25"/>
    </row>
    <row r="152" spans="1:56" s="26" customFormat="1" ht="19.5" customHeight="1" x14ac:dyDescent="0.25">
      <c r="A152" s="21" t="s">
        <v>73</v>
      </c>
      <c r="B152" s="4" t="s">
        <v>86</v>
      </c>
      <c r="C152" s="3"/>
      <c r="D152" s="3"/>
      <c r="E152" s="3"/>
      <c r="F152" s="20">
        <f t="shared" si="3"/>
        <v>164</v>
      </c>
      <c r="G152" s="28">
        <v>164</v>
      </c>
      <c r="H152" s="3"/>
      <c r="I152" s="20">
        <f t="shared" si="4"/>
        <v>497</v>
      </c>
      <c r="J152" s="28">
        <v>497</v>
      </c>
      <c r="K152" s="23"/>
      <c r="L152" s="20">
        <f t="shared" si="5"/>
        <v>490</v>
      </c>
      <c r="M152" s="3">
        <v>490</v>
      </c>
      <c r="N152" s="23"/>
      <c r="O152" s="20">
        <f t="shared" si="35"/>
        <v>586</v>
      </c>
      <c r="P152" s="23">
        <v>586</v>
      </c>
      <c r="Q152" s="20">
        <f t="shared" si="36"/>
        <v>0</v>
      </c>
      <c r="R152" s="20">
        <f t="shared" si="33"/>
        <v>1737</v>
      </c>
      <c r="S152" s="20">
        <f t="shared" si="34"/>
        <v>1737</v>
      </c>
      <c r="T152" s="20">
        <f t="shared" si="34"/>
        <v>0</v>
      </c>
      <c r="U152" s="20"/>
      <c r="V152" s="20"/>
      <c r="W152" s="20"/>
      <c r="X152" s="23"/>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1"/>
      <c r="AX152" s="25"/>
      <c r="AY152" s="25"/>
      <c r="AZ152" s="25"/>
      <c r="BA152" s="25"/>
      <c r="BB152" s="25"/>
      <c r="BC152" s="25"/>
      <c r="BD152" s="25"/>
    </row>
    <row r="153" spans="1:56" s="26" customFormat="1" ht="19.5" customHeight="1" x14ac:dyDescent="0.25">
      <c r="A153" s="21" t="s">
        <v>73</v>
      </c>
      <c r="B153" s="4" t="s">
        <v>78</v>
      </c>
      <c r="C153" s="3"/>
      <c r="D153" s="3"/>
      <c r="E153" s="3"/>
      <c r="F153" s="20">
        <f t="shared" si="3"/>
        <v>100</v>
      </c>
      <c r="G153" s="28">
        <v>100</v>
      </c>
      <c r="H153" s="3"/>
      <c r="I153" s="20">
        <f t="shared" si="4"/>
        <v>304</v>
      </c>
      <c r="J153" s="28">
        <v>304</v>
      </c>
      <c r="K153" s="23"/>
      <c r="L153" s="20">
        <f t="shared" si="5"/>
        <v>299</v>
      </c>
      <c r="M153" s="3">
        <v>299</v>
      </c>
      <c r="N153" s="23"/>
      <c r="O153" s="20">
        <f t="shared" si="35"/>
        <v>358</v>
      </c>
      <c r="P153" s="23">
        <v>358</v>
      </c>
      <c r="Q153" s="20">
        <f t="shared" si="36"/>
        <v>0</v>
      </c>
      <c r="R153" s="20">
        <f t="shared" si="33"/>
        <v>1061</v>
      </c>
      <c r="S153" s="20">
        <f t="shared" si="34"/>
        <v>1061</v>
      </c>
      <c r="T153" s="20">
        <f t="shared" si="34"/>
        <v>0</v>
      </c>
      <c r="U153" s="20"/>
      <c r="V153" s="20"/>
      <c r="W153" s="20"/>
      <c r="X153" s="23"/>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1"/>
      <c r="AX153" s="25"/>
      <c r="AY153" s="25"/>
      <c r="AZ153" s="25"/>
      <c r="BA153" s="25"/>
      <c r="BB153" s="25"/>
      <c r="BC153" s="25"/>
      <c r="BD153" s="25"/>
    </row>
    <row r="154" spans="1:56" s="26" customFormat="1" ht="19.5" customHeight="1" x14ac:dyDescent="0.25">
      <c r="A154" s="21" t="s">
        <v>73</v>
      </c>
      <c r="B154" s="4" t="s">
        <v>66</v>
      </c>
      <c r="C154" s="3"/>
      <c r="D154" s="3"/>
      <c r="E154" s="3"/>
      <c r="F154" s="20">
        <f t="shared" si="3"/>
        <v>125</v>
      </c>
      <c r="G154" s="22">
        <v>125</v>
      </c>
      <c r="H154" s="3"/>
      <c r="I154" s="20">
        <f t="shared" si="4"/>
        <v>386</v>
      </c>
      <c r="J154" s="35">
        <v>386</v>
      </c>
      <c r="K154" s="23"/>
      <c r="L154" s="20">
        <f t="shared" si="5"/>
        <v>374</v>
      </c>
      <c r="M154" s="3">
        <v>374</v>
      </c>
      <c r="N154" s="23"/>
      <c r="O154" s="20">
        <f t="shared" si="35"/>
        <v>448</v>
      </c>
      <c r="P154" s="23">
        <v>448</v>
      </c>
      <c r="Q154" s="20">
        <f t="shared" si="36"/>
        <v>0</v>
      </c>
      <c r="R154" s="20">
        <f t="shared" si="33"/>
        <v>1333</v>
      </c>
      <c r="S154" s="20">
        <f t="shared" si="34"/>
        <v>1333</v>
      </c>
      <c r="T154" s="20">
        <f t="shared" si="34"/>
        <v>0</v>
      </c>
      <c r="U154" s="20"/>
      <c r="V154" s="20"/>
      <c r="W154" s="20"/>
      <c r="X154" s="23"/>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1"/>
      <c r="AX154" s="25"/>
      <c r="AY154" s="25"/>
      <c r="AZ154" s="25"/>
      <c r="BA154" s="25"/>
      <c r="BB154" s="25"/>
      <c r="BC154" s="25"/>
      <c r="BD154" s="25"/>
    </row>
    <row r="155" spans="1:56" s="62" customFormat="1" ht="19.5" customHeight="1" x14ac:dyDescent="0.25">
      <c r="A155" s="53" t="s">
        <v>73</v>
      </c>
      <c r="B155" s="54" t="s">
        <v>67</v>
      </c>
      <c r="C155" s="55"/>
      <c r="D155" s="55"/>
      <c r="E155" s="55"/>
      <c r="F155" s="56">
        <f t="shared" si="3"/>
        <v>281</v>
      </c>
      <c r="G155" s="57">
        <v>281</v>
      </c>
      <c r="H155" s="55"/>
      <c r="I155" s="56">
        <f t="shared" si="4"/>
        <v>744</v>
      </c>
      <c r="J155" s="67">
        <v>744</v>
      </c>
      <c r="K155" s="58"/>
      <c r="L155" s="56">
        <f t="shared" si="5"/>
        <v>839</v>
      </c>
      <c r="M155" s="55">
        <v>839</v>
      </c>
      <c r="N155" s="58"/>
      <c r="O155" s="56">
        <f t="shared" si="35"/>
        <v>1004</v>
      </c>
      <c r="P155" s="58">
        <v>1004</v>
      </c>
      <c r="Q155" s="56">
        <f t="shared" si="36"/>
        <v>0</v>
      </c>
      <c r="R155" s="56">
        <f t="shared" si="33"/>
        <v>2868</v>
      </c>
      <c r="S155" s="56">
        <f t="shared" si="34"/>
        <v>2868</v>
      </c>
      <c r="T155" s="56">
        <f t="shared" si="34"/>
        <v>0</v>
      </c>
      <c r="U155" s="56"/>
      <c r="V155" s="56"/>
      <c r="W155" s="56"/>
      <c r="X155" s="58"/>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60"/>
      <c r="AX155" s="61"/>
      <c r="AY155" s="61"/>
      <c r="AZ155" s="61"/>
      <c r="BA155" s="61"/>
      <c r="BB155" s="61"/>
      <c r="BC155" s="61"/>
      <c r="BD155" s="61"/>
    </row>
    <row r="156" spans="1:56" s="26" customFormat="1" ht="19.5" customHeight="1" x14ac:dyDescent="0.25">
      <c r="A156" s="21" t="s">
        <v>73</v>
      </c>
      <c r="B156" s="4" t="s">
        <v>68</v>
      </c>
      <c r="C156" s="3"/>
      <c r="D156" s="3"/>
      <c r="E156" s="3"/>
      <c r="F156" s="20">
        <f t="shared" si="3"/>
        <v>306</v>
      </c>
      <c r="G156" s="22">
        <v>306</v>
      </c>
      <c r="H156" s="3"/>
      <c r="I156" s="20">
        <f t="shared" si="4"/>
        <v>958</v>
      </c>
      <c r="J156" s="35">
        <v>958</v>
      </c>
      <c r="K156" s="23"/>
      <c r="L156" s="20">
        <f t="shared" si="5"/>
        <v>916</v>
      </c>
      <c r="M156" s="3">
        <v>916</v>
      </c>
      <c r="N156" s="23"/>
      <c r="O156" s="20">
        <f t="shared" si="35"/>
        <v>1097</v>
      </c>
      <c r="P156" s="23">
        <v>1097</v>
      </c>
      <c r="Q156" s="20">
        <f t="shared" si="36"/>
        <v>0</v>
      </c>
      <c r="R156" s="20">
        <f t="shared" si="33"/>
        <v>3277</v>
      </c>
      <c r="S156" s="20">
        <f t="shared" si="34"/>
        <v>3277</v>
      </c>
      <c r="T156" s="20">
        <f t="shared" si="34"/>
        <v>0</v>
      </c>
      <c r="U156" s="20"/>
      <c r="V156" s="20"/>
      <c r="W156" s="20"/>
      <c r="X156" s="23"/>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1"/>
      <c r="AX156" s="25"/>
      <c r="AY156" s="25"/>
      <c r="AZ156" s="25"/>
      <c r="BA156" s="25"/>
      <c r="BB156" s="25"/>
      <c r="BC156" s="25"/>
      <c r="BD156" s="25"/>
    </row>
    <row r="157" spans="1:56" s="26" customFormat="1" ht="19.5" customHeight="1" x14ac:dyDescent="0.25">
      <c r="A157" s="21" t="s">
        <v>73</v>
      </c>
      <c r="B157" s="4" t="s">
        <v>69</v>
      </c>
      <c r="C157" s="3"/>
      <c r="D157" s="3"/>
      <c r="E157" s="3"/>
      <c r="F157" s="20">
        <f t="shared" si="3"/>
        <v>161</v>
      </c>
      <c r="G157" s="22">
        <v>161</v>
      </c>
      <c r="H157" s="3"/>
      <c r="I157" s="20">
        <f t="shared" si="4"/>
        <v>428</v>
      </c>
      <c r="J157" s="35">
        <v>428</v>
      </c>
      <c r="K157" s="23"/>
      <c r="L157" s="20">
        <f t="shared" si="5"/>
        <v>480</v>
      </c>
      <c r="M157" s="3">
        <v>480</v>
      </c>
      <c r="N157" s="23"/>
      <c r="O157" s="20">
        <f t="shared" si="35"/>
        <v>575</v>
      </c>
      <c r="P157" s="23">
        <v>575</v>
      </c>
      <c r="Q157" s="20">
        <f t="shared" si="36"/>
        <v>0</v>
      </c>
      <c r="R157" s="20">
        <f t="shared" si="33"/>
        <v>1644</v>
      </c>
      <c r="S157" s="20">
        <f t="shared" si="34"/>
        <v>1644</v>
      </c>
      <c r="T157" s="20">
        <f t="shared" si="34"/>
        <v>0</v>
      </c>
      <c r="U157" s="20"/>
      <c r="V157" s="20"/>
      <c r="W157" s="20"/>
      <c r="X157" s="23"/>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1"/>
      <c r="AX157" s="25"/>
      <c r="AY157" s="25"/>
      <c r="AZ157" s="25"/>
      <c r="BA157" s="25"/>
      <c r="BB157" s="25"/>
      <c r="BC157" s="25"/>
      <c r="BD157" s="25"/>
    </row>
    <row r="158" spans="1:56" s="26" customFormat="1" ht="19.5" customHeight="1" x14ac:dyDescent="0.25">
      <c r="A158" s="21" t="s">
        <v>73</v>
      </c>
      <c r="B158" s="4" t="s">
        <v>70</v>
      </c>
      <c r="C158" s="3"/>
      <c r="D158" s="3"/>
      <c r="E158" s="3"/>
      <c r="F158" s="20">
        <f t="shared" si="3"/>
        <v>102</v>
      </c>
      <c r="G158" s="22">
        <v>102</v>
      </c>
      <c r="H158" s="3"/>
      <c r="I158" s="20">
        <f t="shared" si="4"/>
        <v>393</v>
      </c>
      <c r="J158" s="35">
        <v>393</v>
      </c>
      <c r="K158" s="23"/>
      <c r="L158" s="20">
        <f t="shared" si="5"/>
        <v>305</v>
      </c>
      <c r="M158" s="3">
        <v>305</v>
      </c>
      <c r="N158" s="23"/>
      <c r="O158" s="20">
        <f t="shared" si="35"/>
        <v>365</v>
      </c>
      <c r="P158" s="23">
        <v>365</v>
      </c>
      <c r="Q158" s="20">
        <f t="shared" si="36"/>
        <v>0</v>
      </c>
      <c r="R158" s="20">
        <f t="shared" si="33"/>
        <v>1165</v>
      </c>
      <c r="S158" s="20">
        <f t="shared" si="34"/>
        <v>1165</v>
      </c>
      <c r="T158" s="20">
        <f t="shared" si="34"/>
        <v>0</v>
      </c>
      <c r="U158" s="20"/>
      <c r="V158" s="20"/>
      <c r="W158" s="20"/>
      <c r="X158" s="23"/>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1"/>
      <c r="AX158" s="25"/>
      <c r="AY158" s="25"/>
      <c r="AZ158" s="25"/>
      <c r="BA158" s="25"/>
      <c r="BB158" s="25"/>
      <c r="BC158" s="25"/>
      <c r="BD158" s="25"/>
    </row>
    <row r="159" spans="1:56" s="26" customFormat="1" ht="19.5" customHeight="1" x14ac:dyDescent="0.25">
      <c r="A159" s="21" t="s">
        <v>73</v>
      </c>
      <c r="B159" s="4" t="s">
        <v>71</v>
      </c>
      <c r="C159" s="3"/>
      <c r="D159" s="3"/>
      <c r="E159" s="3"/>
      <c r="F159" s="20">
        <f t="shared" si="3"/>
        <v>80</v>
      </c>
      <c r="G159" s="22">
        <v>80</v>
      </c>
      <c r="H159" s="3"/>
      <c r="I159" s="20">
        <f t="shared" si="4"/>
        <v>255</v>
      </c>
      <c r="J159" s="35">
        <v>255</v>
      </c>
      <c r="K159" s="23"/>
      <c r="L159" s="20">
        <f t="shared" si="5"/>
        <v>239</v>
      </c>
      <c r="M159" s="3">
        <v>239</v>
      </c>
      <c r="N159" s="23"/>
      <c r="O159" s="20">
        <f t="shared" si="35"/>
        <v>286</v>
      </c>
      <c r="P159" s="23">
        <v>286</v>
      </c>
      <c r="Q159" s="20">
        <f t="shared" si="36"/>
        <v>0</v>
      </c>
      <c r="R159" s="20">
        <f t="shared" si="33"/>
        <v>860</v>
      </c>
      <c r="S159" s="20">
        <f t="shared" si="34"/>
        <v>860</v>
      </c>
      <c r="T159" s="20">
        <f t="shared" si="34"/>
        <v>0</v>
      </c>
      <c r="U159" s="20"/>
      <c r="V159" s="20"/>
      <c r="W159" s="20"/>
      <c r="X159" s="23"/>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1"/>
      <c r="AX159" s="25"/>
      <c r="AY159" s="25"/>
      <c r="AZ159" s="25"/>
      <c r="BA159" s="25"/>
      <c r="BB159" s="25"/>
      <c r="BC159" s="25"/>
      <c r="BD159" s="25"/>
    </row>
    <row r="160" spans="1:56" s="26" customFormat="1" ht="19.5" customHeight="1" x14ac:dyDescent="0.25">
      <c r="A160" s="21" t="s">
        <v>73</v>
      </c>
      <c r="B160" s="4" t="s">
        <v>72</v>
      </c>
      <c r="C160" s="3"/>
      <c r="D160" s="3"/>
      <c r="E160" s="3"/>
      <c r="F160" s="20">
        <f t="shared" si="3"/>
        <v>49</v>
      </c>
      <c r="G160" s="22">
        <v>49</v>
      </c>
      <c r="H160" s="3"/>
      <c r="I160" s="20">
        <f t="shared" si="4"/>
        <v>220</v>
      </c>
      <c r="J160" s="35">
        <v>220</v>
      </c>
      <c r="K160" s="23"/>
      <c r="L160" s="20">
        <f t="shared" si="5"/>
        <v>146</v>
      </c>
      <c r="M160" s="3">
        <v>146</v>
      </c>
      <c r="N160" s="23"/>
      <c r="O160" s="20">
        <f t="shared" si="35"/>
        <v>175</v>
      </c>
      <c r="P160" s="23">
        <v>175</v>
      </c>
      <c r="Q160" s="20">
        <f t="shared" si="36"/>
        <v>0</v>
      </c>
      <c r="R160" s="20">
        <f t="shared" si="33"/>
        <v>590</v>
      </c>
      <c r="S160" s="20">
        <f t="shared" si="34"/>
        <v>590</v>
      </c>
      <c r="T160" s="20">
        <f t="shared" si="34"/>
        <v>0</v>
      </c>
      <c r="U160" s="20"/>
      <c r="V160" s="20"/>
      <c r="W160" s="20"/>
      <c r="X160" s="23"/>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1"/>
      <c r="AX160" s="25"/>
      <c r="AY160" s="25"/>
      <c r="AZ160" s="25"/>
      <c r="BA160" s="25"/>
      <c r="BB160" s="25"/>
      <c r="BC160" s="25"/>
      <c r="BD160" s="25"/>
    </row>
    <row r="161" spans="1:56" s="26" customFormat="1" ht="19.5" customHeight="1" x14ac:dyDescent="0.25">
      <c r="A161" s="21" t="s">
        <v>73</v>
      </c>
      <c r="B161" s="4" t="s">
        <v>74</v>
      </c>
      <c r="C161" s="3"/>
      <c r="D161" s="3"/>
      <c r="E161" s="3"/>
      <c r="F161" s="20">
        <f t="shared" si="3"/>
        <v>42</v>
      </c>
      <c r="G161" s="3">
        <v>42</v>
      </c>
      <c r="H161" s="3"/>
      <c r="I161" s="20">
        <f t="shared" si="4"/>
        <v>98</v>
      </c>
      <c r="J161" s="23">
        <v>98</v>
      </c>
      <c r="K161" s="23"/>
      <c r="L161" s="20">
        <f t="shared" si="5"/>
        <v>127</v>
      </c>
      <c r="M161" s="3">
        <v>127</v>
      </c>
      <c r="N161" s="23"/>
      <c r="O161" s="20">
        <f t="shared" si="35"/>
        <v>152</v>
      </c>
      <c r="P161" s="23">
        <v>152</v>
      </c>
      <c r="Q161" s="20">
        <f t="shared" si="36"/>
        <v>0</v>
      </c>
      <c r="R161" s="20">
        <f t="shared" si="33"/>
        <v>419</v>
      </c>
      <c r="S161" s="20">
        <f t="shared" si="34"/>
        <v>419</v>
      </c>
      <c r="T161" s="20">
        <f t="shared" si="34"/>
        <v>0</v>
      </c>
      <c r="U161" s="20"/>
      <c r="V161" s="20"/>
      <c r="W161" s="20"/>
      <c r="X161" s="23"/>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1"/>
      <c r="AX161" s="25"/>
      <c r="AY161" s="25"/>
      <c r="AZ161" s="25"/>
      <c r="BA161" s="25"/>
      <c r="BB161" s="25"/>
      <c r="BC161" s="25"/>
      <c r="BD161" s="25"/>
    </row>
    <row r="162" spans="1:56" ht="55.2" x14ac:dyDescent="0.25">
      <c r="A162" s="15" t="s">
        <v>49</v>
      </c>
      <c r="B162" s="30" t="s">
        <v>48</v>
      </c>
      <c r="C162" s="13">
        <f t="shared" si="2"/>
        <v>80207</v>
      </c>
      <c r="D162" s="13">
        <f>D163+D179+D181</f>
        <v>43573</v>
      </c>
      <c r="E162" s="13">
        <f>E179</f>
        <v>36634</v>
      </c>
      <c r="F162" s="13">
        <f t="shared" ref="F162:K162" si="37">+F163+F179+F181</f>
        <v>9332</v>
      </c>
      <c r="G162" s="13">
        <f t="shared" si="37"/>
        <v>4361</v>
      </c>
      <c r="H162" s="13">
        <f t="shared" si="37"/>
        <v>4971</v>
      </c>
      <c r="I162" s="13">
        <f t="shared" si="37"/>
        <v>24864</v>
      </c>
      <c r="J162" s="13">
        <f t="shared" si="37"/>
        <v>15844</v>
      </c>
      <c r="K162" s="13">
        <f t="shared" si="37"/>
        <v>9020</v>
      </c>
      <c r="L162" s="13">
        <f>+L163+L179+L181</f>
        <v>16678</v>
      </c>
      <c r="M162" s="13">
        <f>+M163+M179+M181</f>
        <v>13768</v>
      </c>
      <c r="N162" s="13">
        <f>+N163+N179+N181</f>
        <v>2910</v>
      </c>
      <c r="O162" s="13">
        <f t="shared" ref="O162:T162" si="38">+O163+O179+O181</f>
        <v>38978</v>
      </c>
      <c r="P162" s="13">
        <f t="shared" si="38"/>
        <v>19245</v>
      </c>
      <c r="Q162" s="13">
        <f t="shared" si="38"/>
        <v>19733</v>
      </c>
      <c r="R162" s="13">
        <f t="shared" si="38"/>
        <v>89852</v>
      </c>
      <c r="S162" s="13">
        <f t="shared" si="38"/>
        <v>53218</v>
      </c>
      <c r="T162" s="13">
        <f t="shared" si="38"/>
        <v>36634</v>
      </c>
      <c r="U162" s="13"/>
      <c r="V162" s="13"/>
      <c r="W162" s="13"/>
      <c r="X162" s="10"/>
    </row>
    <row r="163" spans="1:56" ht="41.4" x14ac:dyDescent="0.25">
      <c r="A163" s="19">
        <v>1</v>
      </c>
      <c r="B163" s="29" t="s">
        <v>65</v>
      </c>
      <c r="C163" s="13">
        <f t="shared" si="2"/>
        <v>27417</v>
      </c>
      <c r="D163" s="13">
        <v>27417</v>
      </c>
      <c r="E163" s="13"/>
      <c r="F163" s="13">
        <f t="shared" si="3"/>
        <v>2746</v>
      </c>
      <c r="G163" s="13">
        <v>2746</v>
      </c>
      <c r="H163" s="13"/>
      <c r="I163" s="13">
        <f t="shared" si="4"/>
        <v>10804</v>
      </c>
      <c r="J163" s="13">
        <v>10804</v>
      </c>
      <c r="K163" s="13"/>
      <c r="L163" s="13">
        <f t="shared" si="5"/>
        <v>8225</v>
      </c>
      <c r="M163" s="13">
        <v>8225</v>
      </c>
      <c r="N163" s="13"/>
      <c r="O163" s="13">
        <f t="shared" si="35"/>
        <v>14467</v>
      </c>
      <c r="P163" s="13">
        <f>SUM(P166:P178)</f>
        <v>14467</v>
      </c>
      <c r="Q163" s="13">
        <f t="shared" si="36"/>
        <v>0</v>
      </c>
      <c r="R163" s="13">
        <f t="shared" si="33"/>
        <v>36242</v>
      </c>
      <c r="S163" s="13">
        <f t="shared" si="34"/>
        <v>36242</v>
      </c>
      <c r="T163" s="13">
        <f t="shared" si="34"/>
        <v>0</v>
      </c>
      <c r="U163" s="13"/>
      <c r="V163" s="13"/>
      <c r="W163" s="13"/>
      <c r="X163" s="10"/>
    </row>
    <row r="164" spans="1:56" ht="27.6" x14ac:dyDescent="0.25">
      <c r="A164" s="19"/>
      <c r="B164" s="29" t="s">
        <v>50</v>
      </c>
      <c r="C164" s="20">
        <f t="shared" si="2"/>
        <v>0</v>
      </c>
      <c r="D164" s="20"/>
      <c r="E164" s="20"/>
      <c r="F164" s="20">
        <f t="shared" si="3"/>
        <v>0</v>
      </c>
      <c r="G164" s="20"/>
      <c r="H164" s="20"/>
      <c r="I164" s="20">
        <f t="shared" si="4"/>
        <v>0</v>
      </c>
      <c r="J164" s="20"/>
      <c r="K164" s="20"/>
      <c r="L164" s="20">
        <f t="shared" si="5"/>
        <v>0</v>
      </c>
      <c r="M164" s="20"/>
      <c r="N164" s="20"/>
      <c r="O164" s="20">
        <f t="shared" si="35"/>
        <v>0</v>
      </c>
      <c r="P164" s="20"/>
      <c r="Q164" s="20">
        <f t="shared" si="36"/>
        <v>0</v>
      </c>
      <c r="R164" s="13">
        <f t="shared" si="33"/>
        <v>0</v>
      </c>
      <c r="S164" s="13">
        <f t="shared" si="34"/>
        <v>0</v>
      </c>
      <c r="T164" s="13">
        <f t="shared" si="34"/>
        <v>0</v>
      </c>
      <c r="U164" s="13"/>
      <c r="V164" s="13"/>
      <c r="W164" s="13"/>
      <c r="X164" s="10"/>
    </row>
    <row r="165" spans="1:56" ht="27.6" x14ac:dyDescent="0.25">
      <c r="A165" s="19"/>
      <c r="B165" s="29" t="s">
        <v>51</v>
      </c>
      <c r="C165" s="20">
        <f t="shared" si="2"/>
        <v>0</v>
      </c>
      <c r="D165" s="20"/>
      <c r="E165" s="20"/>
      <c r="F165" s="20">
        <f t="shared" si="3"/>
        <v>0</v>
      </c>
      <c r="G165" s="20"/>
      <c r="H165" s="20"/>
      <c r="I165" s="20">
        <f t="shared" si="4"/>
        <v>0</v>
      </c>
      <c r="J165" s="20"/>
      <c r="K165" s="20"/>
      <c r="L165" s="20">
        <f t="shared" si="5"/>
        <v>0</v>
      </c>
      <c r="M165" s="20"/>
      <c r="N165" s="20"/>
      <c r="O165" s="20">
        <f t="shared" si="35"/>
        <v>0</v>
      </c>
      <c r="P165" s="20"/>
      <c r="Q165" s="20">
        <f t="shared" si="36"/>
        <v>0</v>
      </c>
      <c r="R165" s="13">
        <f t="shared" si="33"/>
        <v>0</v>
      </c>
      <c r="S165" s="13">
        <f t="shared" si="34"/>
        <v>0</v>
      </c>
      <c r="T165" s="13">
        <f t="shared" si="34"/>
        <v>0</v>
      </c>
      <c r="U165" s="13"/>
      <c r="V165" s="13"/>
      <c r="W165" s="13"/>
      <c r="X165" s="10"/>
    </row>
    <row r="166" spans="1:56" ht="41.4" x14ac:dyDescent="0.25">
      <c r="A166" s="19"/>
      <c r="B166" s="29" t="s">
        <v>52</v>
      </c>
      <c r="C166" s="20">
        <f t="shared" si="2"/>
        <v>0</v>
      </c>
      <c r="D166" s="20"/>
      <c r="E166" s="20"/>
      <c r="F166" s="20">
        <f t="shared" si="3"/>
        <v>0</v>
      </c>
      <c r="G166" s="20"/>
      <c r="H166" s="20"/>
      <c r="I166" s="20">
        <f t="shared" si="4"/>
        <v>0</v>
      </c>
      <c r="J166" s="20"/>
      <c r="K166" s="20"/>
      <c r="L166" s="20">
        <f t="shared" si="5"/>
        <v>0</v>
      </c>
      <c r="M166" s="20"/>
      <c r="N166" s="20"/>
      <c r="O166" s="20">
        <f t="shared" si="35"/>
        <v>0</v>
      </c>
      <c r="P166" s="20"/>
      <c r="Q166" s="20">
        <f t="shared" si="36"/>
        <v>0</v>
      </c>
      <c r="R166" s="13">
        <f t="shared" si="33"/>
        <v>0</v>
      </c>
      <c r="S166" s="13">
        <f t="shared" si="34"/>
        <v>0</v>
      </c>
      <c r="T166" s="13">
        <f t="shared" si="34"/>
        <v>0</v>
      </c>
      <c r="U166" s="13"/>
      <c r="V166" s="13"/>
      <c r="W166" s="13"/>
      <c r="X166" s="10"/>
    </row>
    <row r="167" spans="1:56" s="26" customFormat="1" ht="20.25" customHeight="1" x14ac:dyDescent="0.25">
      <c r="A167" s="21" t="s">
        <v>73</v>
      </c>
      <c r="B167" s="4" t="s">
        <v>87</v>
      </c>
      <c r="C167" s="3"/>
      <c r="D167" s="3"/>
      <c r="E167" s="3"/>
      <c r="F167" s="20">
        <f t="shared" si="3"/>
        <v>522</v>
      </c>
      <c r="G167" s="22">
        <v>522</v>
      </c>
      <c r="H167" s="3"/>
      <c r="I167" s="20">
        <f t="shared" si="4"/>
        <v>2053</v>
      </c>
      <c r="J167" s="23">
        <v>2053</v>
      </c>
      <c r="K167" s="23"/>
      <c r="L167" s="20">
        <f t="shared" si="5"/>
        <v>1564</v>
      </c>
      <c r="M167" s="3">
        <v>1564</v>
      </c>
      <c r="N167" s="23"/>
      <c r="O167" s="20">
        <f t="shared" si="35"/>
        <v>2749</v>
      </c>
      <c r="P167" s="23">
        <v>2749</v>
      </c>
      <c r="Q167" s="20">
        <f t="shared" si="36"/>
        <v>0</v>
      </c>
      <c r="R167" s="20">
        <f t="shared" si="33"/>
        <v>6888</v>
      </c>
      <c r="S167" s="20">
        <f t="shared" si="34"/>
        <v>6888</v>
      </c>
      <c r="T167" s="20">
        <f t="shared" si="34"/>
        <v>0</v>
      </c>
      <c r="U167" s="20"/>
      <c r="V167" s="20"/>
      <c r="W167" s="20"/>
      <c r="X167" s="23"/>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1"/>
      <c r="AX167" s="25"/>
      <c r="AY167" s="25"/>
      <c r="AZ167" s="25"/>
      <c r="BA167" s="25"/>
      <c r="BB167" s="25"/>
      <c r="BC167" s="25"/>
      <c r="BD167" s="25"/>
    </row>
    <row r="168" spans="1:56" s="26" customFormat="1" ht="18" customHeight="1" x14ac:dyDescent="0.25">
      <c r="A168" s="21" t="s">
        <v>73</v>
      </c>
      <c r="B168" s="4" t="s">
        <v>82</v>
      </c>
      <c r="C168" s="3"/>
      <c r="D168" s="3"/>
      <c r="E168" s="3"/>
      <c r="F168" s="20">
        <f t="shared" si="3"/>
        <v>508</v>
      </c>
      <c r="G168" s="22">
        <v>508</v>
      </c>
      <c r="H168" s="3"/>
      <c r="I168" s="20">
        <f t="shared" si="4"/>
        <v>1999</v>
      </c>
      <c r="J168" s="22">
        <v>1999</v>
      </c>
      <c r="K168" s="23"/>
      <c r="L168" s="20">
        <f t="shared" si="5"/>
        <v>1523</v>
      </c>
      <c r="M168" s="3">
        <v>1523</v>
      </c>
      <c r="N168" s="23"/>
      <c r="O168" s="20">
        <f t="shared" si="35"/>
        <v>2676</v>
      </c>
      <c r="P168" s="23">
        <v>2676</v>
      </c>
      <c r="Q168" s="20">
        <f t="shared" si="36"/>
        <v>0</v>
      </c>
      <c r="R168" s="20">
        <f t="shared" si="33"/>
        <v>6706</v>
      </c>
      <c r="S168" s="20">
        <f t="shared" si="34"/>
        <v>6706</v>
      </c>
      <c r="T168" s="20">
        <f t="shared" si="34"/>
        <v>0</v>
      </c>
      <c r="U168" s="20"/>
      <c r="V168" s="20"/>
      <c r="W168" s="20"/>
      <c r="X168" s="23"/>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1"/>
      <c r="AX168" s="25"/>
      <c r="AY168" s="25"/>
      <c r="AZ168" s="25"/>
      <c r="BA168" s="25"/>
      <c r="BB168" s="25"/>
      <c r="BC168" s="25"/>
      <c r="BD168" s="25"/>
    </row>
    <row r="169" spans="1:56" s="26" customFormat="1" ht="18" customHeight="1" x14ac:dyDescent="0.25">
      <c r="A169" s="21" t="s">
        <v>73</v>
      </c>
      <c r="B169" s="4" t="s">
        <v>86</v>
      </c>
      <c r="C169" s="3"/>
      <c r="D169" s="3"/>
      <c r="E169" s="3"/>
      <c r="F169" s="20">
        <f t="shared" si="3"/>
        <v>522</v>
      </c>
      <c r="G169" s="22">
        <v>522</v>
      </c>
      <c r="H169" s="3"/>
      <c r="I169" s="20">
        <f t="shared" si="4"/>
        <v>2053</v>
      </c>
      <c r="J169" s="22">
        <v>2053</v>
      </c>
      <c r="K169" s="23"/>
      <c r="L169" s="20">
        <f t="shared" si="5"/>
        <v>1563</v>
      </c>
      <c r="M169" s="3">
        <v>1563</v>
      </c>
      <c r="N169" s="23"/>
      <c r="O169" s="20">
        <f t="shared" si="35"/>
        <v>2749</v>
      </c>
      <c r="P169" s="23">
        <v>2749</v>
      </c>
      <c r="Q169" s="20">
        <f t="shared" si="36"/>
        <v>0</v>
      </c>
      <c r="R169" s="20">
        <f t="shared" si="33"/>
        <v>6887</v>
      </c>
      <c r="S169" s="20">
        <f t="shared" si="34"/>
        <v>6887</v>
      </c>
      <c r="T169" s="20">
        <f t="shared" si="34"/>
        <v>0</v>
      </c>
      <c r="U169" s="20"/>
      <c r="V169" s="20"/>
      <c r="W169" s="20"/>
      <c r="X169" s="23"/>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1"/>
      <c r="AX169" s="25"/>
      <c r="AY169" s="25"/>
      <c r="AZ169" s="25"/>
      <c r="BA169" s="25"/>
      <c r="BB169" s="25"/>
      <c r="BC169" s="25"/>
      <c r="BD169" s="25"/>
    </row>
    <row r="170" spans="1:56" s="26" customFormat="1" ht="18" customHeight="1" x14ac:dyDescent="0.25">
      <c r="A170" s="21" t="s">
        <v>73</v>
      </c>
      <c r="B170" s="4" t="s">
        <v>88</v>
      </c>
      <c r="C170" s="3"/>
      <c r="D170" s="3"/>
      <c r="E170" s="3"/>
      <c r="F170" s="20">
        <f t="shared" si="3"/>
        <v>96</v>
      </c>
      <c r="G170" s="3">
        <v>96</v>
      </c>
      <c r="H170" s="3"/>
      <c r="I170" s="20">
        <f t="shared" si="4"/>
        <v>378</v>
      </c>
      <c r="J170" s="23">
        <v>378</v>
      </c>
      <c r="K170" s="23"/>
      <c r="L170" s="20">
        <f t="shared" si="5"/>
        <v>288</v>
      </c>
      <c r="M170" s="3">
        <v>288</v>
      </c>
      <c r="N170" s="23"/>
      <c r="O170" s="20">
        <f t="shared" si="35"/>
        <v>506</v>
      </c>
      <c r="P170" s="23">
        <v>506</v>
      </c>
      <c r="Q170" s="20">
        <f t="shared" si="36"/>
        <v>0</v>
      </c>
      <c r="R170" s="20">
        <f t="shared" si="33"/>
        <v>1268</v>
      </c>
      <c r="S170" s="20">
        <f t="shared" si="34"/>
        <v>1268</v>
      </c>
      <c r="T170" s="20">
        <f t="shared" si="34"/>
        <v>0</v>
      </c>
      <c r="U170" s="20"/>
      <c r="V170" s="20"/>
      <c r="W170" s="20"/>
      <c r="X170" s="23"/>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1"/>
    </row>
    <row r="171" spans="1:56" s="26" customFormat="1" ht="18" customHeight="1" x14ac:dyDescent="0.25">
      <c r="A171" s="21" t="s">
        <v>73</v>
      </c>
      <c r="B171" s="4" t="s">
        <v>66</v>
      </c>
      <c r="C171" s="3"/>
      <c r="D171" s="3"/>
      <c r="E171" s="3"/>
      <c r="F171" s="20">
        <f t="shared" si="3"/>
        <v>135</v>
      </c>
      <c r="G171" s="22">
        <v>135</v>
      </c>
      <c r="H171" s="3"/>
      <c r="I171" s="20">
        <f t="shared" si="4"/>
        <v>530</v>
      </c>
      <c r="J171" s="22">
        <v>530</v>
      </c>
      <c r="K171" s="23"/>
      <c r="L171" s="20">
        <f t="shared" si="5"/>
        <v>403</v>
      </c>
      <c r="M171" s="3">
        <v>403</v>
      </c>
      <c r="N171" s="23"/>
      <c r="O171" s="20">
        <f t="shared" si="35"/>
        <v>710</v>
      </c>
      <c r="P171" s="23">
        <v>710</v>
      </c>
      <c r="Q171" s="20">
        <f t="shared" si="36"/>
        <v>0</v>
      </c>
      <c r="R171" s="20">
        <f t="shared" si="33"/>
        <v>1778</v>
      </c>
      <c r="S171" s="20">
        <f t="shared" si="34"/>
        <v>1778</v>
      </c>
      <c r="T171" s="20">
        <f t="shared" si="34"/>
        <v>0</v>
      </c>
      <c r="U171" s="20"/>
      <c r="V171" s="20"/>
      <c r="W171" s="20"/>
      <c r="X171" s="23"/>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1"/>
    </row>
    <row r="172" spans="1:56" s="62" customFormat="1" ht="18" customHeight="1" x14ac:dyDescent="0.25">
      <c r="A172" s="53" t="s">
        <v>73</v>
      </c>
      <c r="B172" s="54" t="s">
        <v>67</v>
      </c>
      <c r="C172" s="55"/>
      <c r="D172" s="55"/>
      <c r="E172" s="55"/>
      <c r="F172" s="56">
        <f t="shared" si="3"/>
        <v>176</v>
      </c>
      <c r="G172" s="57">
        <v>176</v>
      </c>
      <c r="H172" s="55"/>
      <c r="I172" s="56">
        <f t="shared" si="4"/>
        <v>693</v>
      </c>
      <c r="J172" s="57">
        <v>693</v>
      </c>
      <c r="K172" s="58"/>
      <c r="L172" s="56">
        <f t="shared" si="5"/>
        <v>527</v>
      </c>
      <c r="M172" s="55">
        <v>527</v>
      </c>
      <c r="N172" s="58"/>
      <c r="O172" s="56">
        <f t="shared" si="35"/>
        <v>928</v>
      </c>
      <c r="P172" s="58">
        <v>928</v>
      </c>
      <c r="Q172" s="56">
        <f t="shared" si="36"/>
        <v>0</v>
      </c>
      <c r="R172" s="56">
        <f t="shared" si="33"/>
        <v>2324</v>
      </c>
      <c r="S172" s="56">
        <f t="shared" si="34"/>
        <v>2324</v>
      </c>
      <c r="T172" s="56">
        <f t="shared" si="34"/>
        <v>0</v>
      </c>
      <c r="U172" s="56"/>
      <c r="V172" s="56"/>
      <c r="W172" s="56"/>
      <c r="X172" s="58"/>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60"/>
    </row>
    <row r="173" spans="1:56" s="26" customFormat="1" ht="18" customHeight="1" x14ac:dyDescent="0.25">
      <c r="A173" s="21" t="s">
        <v>73</v>
      </c>
      <c r="B173" s="4" t="s">
        <v>68</v>
      </c>
      <c r="C173" s="3"/>
      <c r="D173" s="3"/>
      <c r="E173" s="3"/>
      <c r="F173" s="20">
        <f t="shared" si="3"/>
        <v>228</v>
      </c>
      <c r="G173" s="22">
        <v>228</v>
      </c>
      <c r="H173" s="3"/>
      <c r="I173" s="20">
        <f t="shared" si="4"/>
        <v>897</v>
      </c>
      <c r="J173" s="22">
        <v>897</v>
      </c>
      <c r="K173" s="23"/>
      <c r="L173" s="20">
        <f t="shared" si="5"/>
        <v>683</v>
      </c>
      <c r="M173" s="3">
        <v>683</v>
      </c>
      <c r="N173" s="23"/>
      <c r="O173" s="20">
        <f t="shared" si="35"/>
        <v>1201</v>
      </c>
      <c r="P173" s="23">
        <v>1201</v>
      </c>
      <c r="Q173" s="20">
        <f t="shared" si="36"/>
        <v>0</v>
      </c>
      <c r="R173" s="20">
        <f t="shared" si="33"/>
        <v>3009</v>
      </c>
      <c r="S173" s="20">
        <f t="shared" si="34"/>
        <v>3009</v>
      </c>
      <c r="T173" s="20">
        <f t="shared" si="34"/>
        <v>0</v>
      </c>
      <c r="U173" s="20"/>
      <c r="V173" s="20"/>
      <c r="W173" s="20"/>
      <c r="X173" s="23"/>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1"/>
    </row>
    <row r="174" spans="1:56" s="26" customFormat="1" ht="18" customHeight="1" x14ac:dyDescent="0.25">
      <c r="A174" s="21" t="s">
        <v>73</v>
      </c>
      <c r="B174" s="4" t="s">
        <v>69</v>
      </c>
      <c r="C174" s="3"/>
      <c r="D174" s="3"/>
      <c r="E174" s="3"/>
      <c r="F174" s="20">
        <f t="shared" si="3"/>
        <v>114</v>
      </c>
      <c r="G174" s="22">
        <v>114</v>
      </c>
      <c r="H174" s="3"/>
      <c r="I174" s="20">
        <f t="shared" si="4"/>
        <v>448</v>
      </c>
      <c r="J174" s="22">
        <v>448</v>
      </c>
      <c r="K174" s="23"/>
      <c r="L174" s="20">
        <f t="shared" si="5"/>
        <v>341</v>
      </c>
      <c r="M174" s="3">
        <v>341</v>
      </c>
      <c r="N174" s="23"/>
      <c r="O174" s="20">
        <f t="shared" si="35"/>
        <v>601</v>
      </c>
      <c r="P174" s="23">
        <v>601</v>
      </c>
      <c r="Q174" s="20">
        <f t="shared" si="36"/>
        <v>0</v>
      </c>
      <c r="R174" s="20">
        <f t="shared" si="33"/>
        <v>1504</v>
      </c>
      <c r="S174" s="20">
        <f t="shared" si="34"/>
        <v>1504</v>
      </c>
      <c r="T174" s="20">
        <f t="shared" si="34"/>
        <v>0</v>
      </c>
      <c r="U174" s="20"/>
      <c r="V174" s="20"/>
      <c r="W174" s="20"/>
      <c r="X174" s="23"/>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1"/>
    </row>
    <row r="175" spans="1:56" s="26" customFormat="1" ht="18" customHeight="1" x14ac:dyDescent="0.25">
      <c r="A175" s="21" t="s">
        <v>73</v>
      </c>
      <c r="B175" s="4" t="s">
        <v>70</v>
      </c>
      <c r="C175" s="3"/>
      <c r="D175" s="3"/>
      <c r="E175" s="3"/>
      <c r="F175" s="20">
        <f t="shared" si="3"/>
        <v>145</v>
      </c>
      <c r="G175" s="22">
        <v>145</v>
      </c>
      <c r="H175" s="3"/>
      <c r="I175" s="20">
        <f t="shared" si="4"/>
        <v>571</v>
      </c>
      <c r="J175" s="22">
        <v>571</v>
      </c>
      <c r="K175" s="23"/>
      <c r="L175" s="20">
        <f t="shared" si="5"/>
        <v>434</v>
      </c>
      <c r="M175" s="3">
        <v>434</v>
      </c>
      <c r="N175" s="23"/>
      <c r="O175" s="20">
        <f t="shared" si="35"/>
        <v>764</v>
      </c>
      <c r="P175" s="23">
        <v>764</v>
      </c>
      <c r="Q175" s="20">
        <f t="shared" si="36"/>
        <v>0</v>
      </c>
      <c r="R175" s="20">
        <f t="shared" si="33"/>
        <v>1914</v>
      </c>
      <c r="S175" s="20">
        <f t="shared" si="34"/>
        <v>1914</v>
      </c>
      <c r="T175" s="20">
        <f t="shared" si="34"/>
        <v>0</v>
      </c>
      <c r="U175" s="20"/>
      <c r="V175" s="20"/>
      <c r="W175" s="20"/>
      <c r="X175" s="23"/>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1"/>
    </row>
    <row r="176" spans="1:56" s="26" customFormat="1" ht="18" customHeight="1" x14ac:dyDescent="0.25">
      <c r="A176" s="21" t="s">
        <v>73</v>
      </c>
      <c r="B176" s="4" t="s">
        <v>71</v>
      </c>
      <c r="C176" s="3"/>
      <c r="D176" s="3"/>
      <c r="E176" s="3"/>
      <c r="F176" s="20">
        <f t="shared" si="3"/>
        <v>124</v>
      </c>
      <c r="G176" s="22">
        <v>124</v>
      </c>
      <c r="H176" s="3"/>
      <c r="I176" s="20">
        <f t="shared" si="4"/>
        <v>489</v>
      </c>
      <c r="J176" s="22">
        <v>489</v>
      </c>
      <c r="K176" s="23"/>
      <c r="L176" s="20">
        <f t="shared" si="5"/>
        <v>372</v>
      </c>
      <c r="M176" s="3">
        <v>372</v>
      </c>
      <c r="N176" s="23"/>
      <c r="O176" s="20">
        <f t="shared" si="35"/>
        <v>655</v>
      </c>
      <c r="P176" s="23">
        <v>655</v>
      </c>
      <c r="Q176" s="20">
        <f t="shared" si="36"/>
        <v>0</v>
      </c>
      <c r="R176" s="20">
        <f t="shared" si="33"/>
        <v>1640</v>
      </c>
      <c r="S176" s="20">
        <f t="shared" si="34"/>
        <v>1640</v>
      </c>
      <c r="T176" s="20">
        <f t="shared" si="34"/>
        <v>0</v>
      </c>
      <c r="U176" s="20"/>
      <c r="V176" s="20"/>
      <c r="W176" s="20"/>
      <c r="X176" s="23"/>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1"/>
    </row>
    <row r="177" spans="1:56" s="26" customFormat="1" ht="18" customHeight="1" x14ac:dyDescent="0.25">
      <c r="A177" s="21" t="s">
        <v>73</v>
      </c>
      <c r="B177" s="4" t="s">
        <v>72</v>
      </c>
      <c r="C177" s="3"/>
      <c r="D177" s="3"/>
      <c r="E177" s="3"/>
      <c r="F177" s="20">
        <f t="shared" si="3"/>
        <v>104</v>
      </c>
      <c r="G177" s="22">
        <v>104</v>
      </c>
      <c r="H177" s="3"/>
      <c r="I177" s="20">
        <f t="shared" si="4"/>
        <v>408</v>
      </c>
      <c r="J177" s="22">
        <v>408</v>
      </c>
      <c r="K177" s="23"/>
      <c r="L177" s="20">
        <f t="shared" si="5"/>
        <v>310</v>
      </c>
      <c r="M177" s="3">
        <v>310</v>
      </c>
      <c r="N177" s="23"/>
      <c r="O177" s="20">
        <f t="shared" si="35"/>
        <v>546</v>
      </c>
      <c r="P177" s="23">
        <v>546</v>
      </c>
      <c r="Q177" s="20">
        <f t="shared" si="36"/>
        <v>0</v>
      </c>
      <c r="R177" s="20">
        <f t="shared" si="33"/>
        <v>1368</v>
      </c>
      <c r="S177" s="20">
        <f t="shared" si="34"/>
        <v>1368</v>
      </c>
      <c r="T177" s="20">
        <f t="shared" si="34"/>
        <v>0</v>
      </c>
      <c r="U177" s="20"/>
      <c r="V177" s="20"/>
      <c r="W177" s="20"/>
      <c r="X177" s="23"/>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1"/>
    </row>
    <row r="178" spans="1:56" s="26" customFormat="1" ht="18" customHeight="1" x14ac:dyDescent="0.25">
      <c r="A178" s="21" t="s">
        <v>73</v>
      </c>
      <c r="B178" s="4" t="s">
        <v>74</v>
      </c>
      <c r="C178" s="3"/>
      <c r="D178" s="3"/>
      <c r="E178" s="3"/>
      <c r="F178" s="20">
        <f t="shared" si="3"/>
        <v>72</v>
      </c>
      <c r="G178" s="3">
        <v>72</v>
      </c>
      <c r="H178" s="3"/>
      <c r="I178" s="20">
        <f t="shared" si="4"/>
        <v>285</v>
      </c>
      <c r="J178" s="23">
        <v>285</v>
      </c>
      <c r="K178" s="23"/>
      <c r="L178" s="20">
        <f t="shared" si="5"/>
        <v>217</v>
      </c>
      <c r="M178" s="3">
        <v>217</v>
      </c>
      <c r="N178" s="23"/>
      <c r="O178" s="20">
        <f t="shared" si="35"/>
        <v>382</v>
      </c>
      <c r="P178" s="23">
        <v>382</v>
      </c>
      <c r="Q178" s="20">
        <f t="shared" si="36"/>
        <v>0</v>
      </c>
      <c r="R178" s="20">
        <f t="shared" si="33"/>
        <v>956</v>
      </c>
      <c r="S178" s="20">
        <f t="shared" si="34"/>
        <v>956</v>
      </c>
      <c r="T178" s="20">
        <f t="shared" si="34"/>
        <v>0</v>
      </c>
      <c r="U178" s="20"/>
      <c r="V178" s="20"/>
      <c r="W178" s="20"/>
      <c r="X178" s="23"/>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1"/>
    </row>
    <row r="179" spans="1:56" ht="41.4" x14ac:dyDescent="0.25">
      <c r="A179" s="19">
        <v>2</v>
      </c>
      <c r="B179" s="29" t="s">
        <v>53</v>
      </c>
      <c r="C179" s="13">
        <f t="shared" si="2"/>
        <v>43515</v>
      </c>
      <c r="D179" s="13">
        <v>6881</v>
      </c>
      <c r="E179" s="13">
        <f>E180</f>
        <v>36634</v>
      </c>
      <c r="F179" s="13">
        <f t="shared" si="3"/>
        <v>5659</v>
      </c>
      <c r="G179" s="13">
        <v>688</v>
      </c>
      <c r="H179" s="13">
        <f>+H180</f>
        <v>4971</v>
      </c>
      <c r="I179" s="13">
        <f t="shared" si="4"/>
        <v>10871</v>
      </c>
      <c r="J179" s="13">
        <v>1851</v>
      </c>
      <c r="K179" s="13">
        <f>+K180</f>
        <v>9020</v>
      </c>
      <c r="L179" s="13">
        <f t="shared" si="5"/>
        <v>5670</v>
      </c>
      <c r="M179" s="13">
        <v>2760</v>
      </c>
      <c r="N179" s="13">
        <f>+N180</f>
        <v>2910</v>
      </c>
      <c r="O179" s="13">
        <f t="shared" si="35"/>
        <v>19733</v>
      </c>
      <c r="P179" s="13">
        <v>0</v>
      </c>
      <c r="Q179" s="13">
        <f t="shared" si="36"/>
        <v>19733</v>
      </c>
      <c r="R179" s="13">
        <f t="shared" si="33"/>
        <v>41933</v>
      </c>
      <c r="S179" s="13">
        <f t="shared" si="34"/>
        <v>5299</v>
      </c>
      <c r="T179" s="13">
        <f t="shared" si="34"/>
        <v>36634</v>
      </c>
      <c r="U179" s="13"/>
      <c r="V179" s="13"/>
      <c r="W179" s="13"/>
      <c r="X179" s="10"/>
    </row>
    <row r="180" spans="1:56" s="26" customFormat="1" ht="15" x14ac:dyDescent="0.25">
      <c r="A180" s="21" t="s">
        <v>73</v>
      </c>
      <c r="B180" s="4" t="s">
        <v>89</v>
      </c>
      <c r="C180" s="3"/>
      <c r="D180" s="3"/>
      <c r="E180" s="3">
        <v>36634</v>
      </c>
      <c r="F180" s="3">
        <f t="shared" si="3"/>
        <v>5659</v>
      </c>
      <c r="G180" s="3">
        <v>688</v>
      </c>
      <c r="H180" s="3">
        <v>4971</v>
      </c>
      <c r="I180" s="23">
        <f t="shared" si="4"/>
        <v>10871</v>
      </c>
      <c r="J180" s="23">
        <v>1851</v>
      </c>
      <c r="K180" s="23">
        <v>9020</v>
      </c>
      <c r="L180" s="23">
        <v>2760</v>
      </c>
      <c r="M180" s="23">
        <v>2760</v>
      </c>
      <c r="N180" s="23">
        <v>2910</v>
      </c>
      <c r="O180" s="20">
        <f t="shared" si="35"/>
        <v>19733</v>
      </c>
      <c r="P180" s="23">
        <v>0</v>
      </c>
      <c r="Q180" s="20">
        <f t="shared" si="36"/>
        <v>19733</v>
      </c>
      <c r="R180" s="20">
        <f t="shared" si="33"/>
        <v>41933</v>
      </c>
      <c r="S180" s="20">
        <f t="shared" si="34"/>
        <v>5299</v>
      </c>
      <c r="T180" s="20">
        <f t="shared" si="34"/>
        <v>36634</v>
      </c>
      <c r="U180" s="20"/>
      <c r="V180" s="20"/>
      <c r="W180" s="20"/>
      <c r="X180" s="23"/>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1"/>
    </row>
    <row r="181" spans="1:56" ht="27.6" x14ac:dyDescent="0.25">
      <c r="A181" s="19">
        <v>3</v>
      </c>
      <c r="B181" s="29" t="s">
        <v>54</v>
      </c>
      <c r="C181" s="13">
        <f t="shared" si="2"/>
        <v>9275</v>
      </c>
      <c r="D181" s="13">
        <v>9275</v>
      </c>
      <c r="E181" s="13"/>
      <c r="F181" s="13">
        <f t="shared" si="3"/>
        <v>927</v>
      </c>
      <c r="G181" s="13">
        <v>927</v>
      </c>
      <c r="H181" s="13"/>
      <c r="I181" s="13">
        <f t="shared" si="4"/>
        <v>3189</v>
      </c>
      <c r="J181" s="13">
        <v>3189</v>
      </c>
      <c r="K181" s="13"/>
      <c r="L181" s="13">
        <f t="shared" si="5"/>
        <v>2783</v>
      </c>
      <c r="M181" s="13">
        <v>2783</v>
      </c>
      <c r="N181" s="13"/>
      <c r="O181" s="13">
        <f t="shared" si="35"/>
        <v>4778</v>
      </c>
      <c r="P181" s="13">
        <f>SUM(P182:P190)</f>
        <v>4778</v>
      </c>
      <c r="Q181" s="13">
        <f t="shared" si="36"/>
        <v>0</v>
      </c>
      <c r="R181" s="13">
        <f t="shared" si="33"/>
        <v>11677</v>
      </c>
      <c r="S181" s="13">
        <f t="shared" si="34"/>
        <v>11677</v>
      </c>
      <c r="T181" s="13">
        <f t="shared" si="34"/>
        <v>0</v>
      </c>
      <c r="U181" s="13"/>
      <c r="V181" s="13"/>
      <c r="W181" s="13"/>
      <c r="X181" s="10"/>
    </row>
    <row r="182" spans="1:56" s="26" customFormat="1" ht="20.25" customHeight="1" x14ac:dyDescent="0.25">
      <c r="A182" s="21" t="s">
        <v>73</v>
      </c>
      <c r="B182" s="4" t="s">
        <v>82</v>
      </c>
      <c r="C182" s="3"/>
      <c r="D182" s="3"/>
      <c r="E182" s="3"/>
      <c r="F182" s="20">
        <f t="shared" si="3"/>
        <v>509</v>
      </c>
      <c r="G182" s="3">
        <v>509</v>
      </c>
      <c r="H182" s="3"/>
      <c r="I182" s="20">
        <f t="shared" si="4"/>
        <v>1754</v>
      </c>
      <c r="J182" s="23">
        <v>1754</v>
      </c>
      <c r="K182" s="23"/>
      <c r="L182" s="20">
        <f t="shared" si="5"/>
        <v>1531</v>
      </c>
      <c r="M182" s="3">
        <v>1531</v>
      </c>
      <c r="N182" s="23"/>
      <c r="O182" s="20">
        <f t="shared" si="35"/>
        <v>2628</v>
      </c>
      <c r="P182" s="23">
        <v>2628</v>
      </c>
      <c r="Q182" s="20">
        <f t="shared" si="36"/>
        <v>0</v>
      </c>
      <c r="R182" s="20">
        <f t="shared" si="33"/>
        <v>6422</v>
      </c>
      <c r="S182" s="20">
        <f t="shared" si="34"/>
        <v>6422</v>
      </c>
      <c r="T182" s="20">
        <f t="shared" si="34"/>
        <v>0</v>
      </c>
      <c r="U182" s="20"/>
      <c r="V182" s="20"/>
      <c r="W182" s="20"/>
      <c r="X182" s="23"/>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1"/>
    </row>
    <row r="183" spans="1:56" s="26" customFormat="1" ht="20.25" customHeight="1" x14ac:dyDescent="0.25">
      <c r="A183" s="21" t="s">
        <v>73</v>
      </c>
      <c r="B183" s="4" t="s">
        <v>66</v>
      </c>
      <c r="C183" s="3"/>
      <c r="D183" s="3"/>
      <c r="E183" s="3"/>
      <c r="F183" s="20">
        <f t="shared" ref="F183:F190" si="39">+G183+H183</f>
        <v>38</v>
      </c>
      <c r="G183" s="22">
        <v>38</v>
      </c>
      <c r="H183" s="3"/>
      <c r="I183" s="20">
        <f t="shared" ref="I183:I190" si="40">+J183+K183</f>
        <v>129</v>
      </c>
      <c r="J183" s="22">
        <v>129</v>
      </c>
      <c r="K183" s="23"/>
      <c r="L183" s="20">
        <f t="shared" ref="L183:L190" si="41">+M183+N183</f>
        <v>112</v>
      </c>
      <c r="M183" s="3">
        <v>112</v>
      </c>
      <c r="N183" s="23"/>
      <c r="O183" s="20">
        <f t="shared" si="35"/>
        <v>193</v>
      </c>
      <c r="P183" s="23">
        <v>193</v>
      </c>
      <c r="Q183" s="20">
        <f t="shared" si="36"/>
        <v>0</v>
      </c>
      <c r="R183" s="20">
        <f t="shared" si="33"/>
        <v>472</v>
      </c>
      <c r="S183" s="20">
        <f t="shared" si="34"/>
        <v>472</v>
      </c>
      <c r="T183" s="20">
        <f t="shared" si="34"/>
        <v>0</v>
      </c>
      <c r="U183" s="20"/>
      <c r="V183" s="20"/>
      <c r="W183" s="20"/>
      <c r="X183" s="23"/>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1"/>
    </row>
    <row r="184" spans="1:56" s="62" customFormat="1" ht="20.25" customHeight="1" x14ac:dyDescent="0.25">
      <c r="A184" s="53" t="s">
        <v>73</v>
      </c>
      <c r="B184" s="54" t="s">
        <v>67</v>
      </c>
      <c r="C184" s="55"/>
      <c r="D184" s="55"/>
      <c r="E184" s="55"/>
      <c r="F184" s="56">
        <f t="shared" si="39"/>
        <v>84</v>
      </c>
      <c r="G184" s="57">
        <v>84</v>
      </c>
      <c r="H184" s="55"/>
      <c r="I184" s="56">
        <f t="shared" si="40"/>
        <v>289</v>
      </c>
      <c r="J184" s="57">
        <v>289</v>
      </c>
      <c r="K184" s="58"/>
      <c r="L184" s="56">
        <f t="shared" si="41"/>
        <v>252</v>
      </c>
      <c r="M184" s="55">
        <v>252</v>
      </c>
      <c r="N184" s="58"/>
      <c r="O184" s="56">
        <f t="shared" si="35"/>
        <v>433</v>
      </c>
      <c r="P184" s="58">
        <v>433</v>
      </c>
      <c r="Q184" s="56">
        <f t="shared" si="36"/>
        <v>0</v>
      </c>
      <c r="R184" s="56">
        <f t="shared" si="33"/>
        <v>1058</v>
      </c>
      <c r="S184" s="56">
        <f t="shared" si="34"/>
        <v>1058</v>
      </c>
      <c r="T184" s="56">
        <f t="shared" si="34"/>
        <v>0</v>
      </c>
      <c r="U184" s="56"/>
      <c r="V184" s="56"/>
      <c r="W184" s="56"/>
      <c r="X184" s="58"/>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60"/>
    </row>
    <row r="185" spans="1:56" s="26" customFormat="1" ht="20.25" customHeight="1" x14ac:dyDescent="0.25">
      <c r="A185" s="21" t="s">
        <v>73</v>
      </c>
      <c r="B185" s="4" t="s">
        <v>68</v>
      </c>
      <c r="C185" s="3"/>
      <c r="D185" s="3"/>
      <c r="E185" s="3"/>
      <c r="F185" s="20">
        <f t="shared" si="39"/>
        <v>116</v>
      </c>
      <c r="G185" s="22">
        <v>116</v>
      </c>
      <c r="H185" s="3"/>
      <c r="I185" s="20">
        <f t="shared" si="40"/>
        <v>400</v>
      </c>
      <c r="J185" s="22">
        <v>400</v>
      </c>
      <c r="K185" s="23"/>
      <c r="L185" s="20">
        <f t="shared" si="41"/>
        <v>349</v>
      </c>
      <c r="M185" s="3">
        <v>349</v>
      </c>
      <c r="N185" s="23"/>
      <c r="O185" s="20">
        <f t="shared" si="35"/>
        <v>599</v>
      </c>
      <c r="P185" s="23">
        <v>599</v>
      </c>
      <c r="Q185" s="20">
        <f t="shared" si="36"/>
        <v>0</v>
      </c>
      <c r="R185" s="20">
        <f t="shared" si="33"/>
        <v>1464</v>
      </c>
      <c r="S185" s="20">
        <f t="shared" si="34"/>
        <v>1464</v>
      </c>
      <c r="T185" s="20">
        <f t="shared" si="34"/>
        <v>0</v>
      </c>
      <c r="U185" s="20"/>
      <c r="V185" s="20"/>
      <c r="W185" s="20"/>
      <c r="X185" s="23"/>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1"/>
    </row>
    <row r="186" spans="1:56" s="26" customFormat="1" ht="20.25" customHeight="1" x14ac:dyDescent="0.25">
      <c r="A186" s="21" t="s">
        <v>73</v>
      </c>
      <c r="B186" s="4" t="s">
        <v>69</v>
      </c>
      <c r="C186" s="3"/>
      <c r="D186" s="3"/>
      <c r="E186" s="3"/>
      <c r="F186" s="20">
        <f t="shared" si="39"/>
        <v>50</v>
      </c>
      <c r="G186" s="22">
        <v>50</v>
      </c>
      <c r="H186" s="3"/>
      <c r="I186" s="20">
        <f t="shared" si="40"/>
        <v>173</v>
      </c>
      <c r="J186" s="22">
        <v>173</v>
      </c>
      <c r="K186" s="23"/>
      <c r="L186" s="20">
        <f t="shared" si="41"/>
        <v>151</v>
      </c>
      <c r="M186" s="3">
        <v>151</v>
      </c>
      <c r="N186" s="23"/>
      <c r="O186" s="20">
        <f t="shared" si="35"/>
        <v>260</v>
      </c>
      <c r="P186" s="23">
        <v>260</v>
      </c>
      <c r="Q186" s="20">
        <f t="shared" si="36"/>
        <v>0</v>
      </c>
      <c r="R186" s="20">
        <f t="shared" si="33"/>
        <v>634</v>
      </c>
      <c r="S186" s="20">
        <f t="shared" si="34"/>
        <v>634</v>
      </c>
      <c r="T186" s="20">
        <f t="shared" si="34"/>
        <v>0</v>
      </c>
      <c r="U186" s="20"/>
      <c r="V186" s="20"/>
      <c r="W186" s="20"/>
      <c r="X186" s="23"/>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1"/>
      <c r="AX186" s="25"/>
      <c r="AY186" s="25"/>
      <c r="AZ186" s="25"/>
      <c r="BA186" s="25"/>
      <c r="BB186" s="25"/>
      <c r="BC186" s="25"/>
      <c r="BD186" s="25"/>
    </row>
    <row r="187" spans="1:56" s="26" customFormat="1" ht="20.25" customHeight="1" x14ac:dyDescent="0.25">
      <c r="A187" s="21" t="s">
        <v>73</v>
      </c>
      <c r="B187" s="4" t="s">
        <v>70</v>
      </c>
      <c r="C187" s="3"/>
      <c r="D187" s="3"/>
      <c r="E187" s="3"/>
      <c r="F187" s="20">
        <f t="shared" si="39"/>
        <v>70</v>
      </c>
      <c r="G187" s="22">
        <v>70</v>
      </c>
      <c r="H187" s="3"/>
      <c r="I187" s="20">
        <f t="shared" si="40"/>
        <v>240</v>
      </c>
      <c r="J187" s="22">
        <v>240</v>
      </c>
      <c r="K187" s="23"/>
      <c r="L187" s="20">
        <f t="shared" si="41"/>
        <v>209</v>
      </c>
      <c r="M187" s="3">
        <v>209</v>
      </c>
      <c r="N187" s="23"/>
      <c r="O187" s="20">
        <f t="shared" si="35"/>
        <v>359</v>
      </c>
      <c r="P187" s="23">
        <v>359</v>
      </c>
      <c r="Q187" s="20">
        <f t="shared" si="36"/>
        <v>0</v>
      </c>
      <c r="R187" s="20">
        <f t="shared" si="33"/>
        <v>878</v>
      </c>
      <c r="S187" s="20">
        <f t="shared" si="34"/>
        <v>878</v>
      </c>
      <c r="T187" s="20">
        <f t="shared" si="34"/>
        <v>0</v>
      </c>
      <c r="U187" s="20"/>
      <c r="V187" s="20"/>
      <c r="W187" s="20"/>
      <c r="X187" s="23"/>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1"/>
      <c r="AX187" s="25"/>
      <c r="AY187" s="25"/>
      <c r="AZ187" s="25"/>
      <c r="BA187" s="25"/>
      <c r="BB187" s="25"/>
      <c r="BC187" s="25"/>
      <c r="BD187" s="25"/>
    </row>
    <row r="188" spans="1:56" s="26" customFormat="1" ht="20.25" customHeight="1" x14ac:dyDescent="0.25">
      <c r="A188" s="21" t="s">
        <v>73</v>
      </c>
      <c r="B188" s="4" t="s">
        <v>71</v>
      </c>
      <c r="C188" s="3"/>
      <c r="D188" s="3"/>
      <c r="E188" s="3"/>
      <c r="F188" s="20">
        <f t="shared" si="39"/>
        <v>36</v>
      </c>
      <c r="G188" s="22">
        <v>36</v>
      </c>
      <c r="H188" s="3"/>
      <c r="I188" s="20">
        <f t="shared" si="40"/>
        <v>124</v>
      </c>
      <c r="J188" s="23">
        <v>124</v>
      </c>
      <c r="K188" s="23"/>
      <c r="L188" s="20">
        <f t="shared" si="41"/>
        <v>109</v>
      </c>
      <c r="M188" s="3">
        <v>109</v>
      </c>
      <c r="N188" s="23"/>
      <c r="O188" s="20">
        <f t="shared" si="35"/>
        <v>186</v>
      </c>
      <c r="P188" s="23">
        <v>186</v>
      </c>
      <c r="Q188" s="20">
        <f t="shared" si="36"/>
        <v>0</v>
      </c>
      <c r="R188" s="20">
        <f t="shared" si="33"/>
        <v>455</v>
      </c>
      <c r="S188" s="20">
        <f t="shared" si="34"/>
        <v>455</v>
      </c>
      <c r="T188" s="20">
        <f t="shared" si="34"/>
        <v>0</v>
      </c>
      <c r="U188" s="20"/>
      <c r="V188" s="20"/>
      <c r="W188" s="20"/>
      <c r="X188" s="23"/>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1"/>
      <c r="AX188" s="25"/>
      <c r="AY188" s="25"/>
      <c r="AZ188" s="25"/>
      <c r="BA188" s="25"/>
      <c r="BB188" s="25"/>
      <c r="BC188" s="25"/>
      <c r="BD188" s="25"/>
    </row>
    <row r="189" spans="1:56" s="26" customFormat="1" ht="20.25" customHeight="1" x14ac:dyDescent="0.25">
      <c r="A189" s="21" t="s">
        <v>73</v>
      </c>
      <c r="B189" s="4" t="s">
        <v>72</v>
      </c>
      <c r="C189" s="3"/>
      <c r="D189" s="3"/>
      <c r="E189" s="3"/>
      <c r="F189" s="20">
        <f t="shared" si="39"/>
        <v>13</v>
      </c>
      <c r="G189" s="22">
        <v>13</v>
      </c>
      <c r="H189" s="3"/>
      <c r="I189" s="20">
        <f t="shared" si="40"/>
        <v>44</v>
      </c>
      <c r="J189" s="23">
        <v>44</v>
      </c>
      <c r="K189" s="23"/>
      <c r="L189" s="20">
        <f t="shared" si="41"/>
        <v>39</v>
      </c>
      <c r="M189" s="3">
        <v>39</v>
      </c>
      <c r="N189" s="23"/>
      <c r="O189" s="20">
        <f t="shared" si="35"/>
        <v>67</v>
      </c>
      <c r="P189" s="23">
        <v>67</v>
      </c>
      <c r="Q189" s="20">
        <f t="shared" si="36"/>
        <v>0</v>
      </c>
      <c r="R189" s="20">
        <f t="shared" si="33"/>
        <v>163</v>
      </c>
      <c r="S189" s="20">
        <f t="shared" si="34"/>
        <v>163</v>
      </c>
      <c r="T189" s="20">
        <f t="shared" si="34"/>
        <v>0</v>
      </c>
      <c r="U189" s="20"/>
      <c r="V189" s="20"/>
      <c r="W189" s="20"/>
      <c r="X189" s="23"/>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1"/>
      <c r="AX189" s="25"/>
      <c r="AY189" s="25"/>
      <c r="AZ189" s="25"/>
      <c r="BA189" s="25"/>
      <c r="BB189" s="25"/>
      <c r="BC189" s="25"/>
      <c r="BD189" s="25"/>
    </row>
    <row r="190" spans="1:56" s="26" customFormat="1" ht="20.25" customHeight="1" x14ac:dyDescent="0.25">
      <c r="A190" s="21" t="s">
        <v>73</v>
      </c>
      <c r="B190" s="4" t="s">
        <v>74</v>
      </c>
      <c r="C190" s="3"/>
      <c r="D190" s="3"/>
      <c r="E190" s="3"/>
      <c r="F190" s="20">
        <f t="shared" si="39"/>
        <v>11</v>
      </c>
      <c r="G190" s="3">
        <v>11</v>
      </c>
      <c r="H190" s="3"/>
      <c r="I190" s="20">
        <f t="shared" si="40"/>
        <v>36</v>
      </c>
      <c r="J190" s="23">
        <v>36</v>
      </c>
      <c r="K190" s="23"/>
      <c r="L190" s="20">
        <f t="shared" si="41"/>
        <v>31</v>
      </c>
      <c r="M190" s="3">
        <v>31</v>
      </c>
      <c r="N190" s="23"/>
      <c r="O190" s="20">
        <f t="shared" si="35"/>
        <v>53</v>
      </c>
      <c r="P190" s="23">
        <v>53</v>
      </c>
      <c r="Q190" s="20">
        <f t="shared" si="36"/>
        <v>0</v>
      </c>
      <c r="R190" s="20">
        <f t="shared" si="33"/>
        <v>131</v>
      </c>
      <c r="S190" s="20">
        <f t="shared" si="34"/>
        <v>131</v>
      </c>
      <c r="T190" s="20">
        <f t="shared" si="34"/>
        <v>0</v>
      </c>
      <c r="U190" s="20"/>
      <c r="V190" s="20"/>
      <c r="W190" s="20"/>
      <c r="X190" s="23"/>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1"/>
      <c r="AX190" s="25"/>
      <c r="AY190" s="25"/>
      <c r="AZ190" s="25"/>
      <c r="BA190" s="25"/>
      <c r="BB190" s="25"/>
      <c r="BC190" s="25"/>
      <c r="BD190" s="25"/>
    </row>
    <row r="192" spans="1:56" ht="33" customHeight="1" x14ac:dyDescent="0.25">
      <c r="A192" s="51" t="s">
        <v>97</v>
      </c>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36"/>
      <c r="Z192" s="36"/>
      <c r="AA192" s="36"/>
      <c r="AB192" s="36"/>
      <c r="AC192" s="36"/>
      <c r="AD192" s="36"/>
      <c r="AE192" s="36"/>
      <c r="AF192" s="36"/>
      <c r="AG192" s="36"/>
      <c r="AH192" s="36"/>
      <c r="AI192" s="36"/>
      <c r="AJ192" s="36"/>
      <c r="AK192" s="36"/>
      <c r="AL192" s="36"/>
      <c r="AM192" s="36"/>
      <c r="AN192" s="36"/>
      <c r="AO192" s="36"/>
      <c r="AP192" s="36"/>
      <c r="AQ192" s="36"/>
    </row>
  </sheetData>
  <mergeCells count="23">
    <mergeCell ref="A192:X192"/>
    <mergeCell ref="R6:R7"/>
    <mergeCell ref="S6:S7"/>
    <mergeCell ref="T6:T7"/>
    <mergeCell ref="C5:C7"/>
    <mergeCell ref="D5:D7"/>
    <mergeCell ref="E5:E7"/>
    <mergeCell ref="F5:Q5"/>
    <mergeCell ref="R5:T5"/>
    <mergeCell ref="F6:H6"/>
    <mergeCell ref="I6:K6"/>
    <mergeCell ref="L6:N6"/>
    <mergeCell ref="O6:Q6"/>
    <mergeCell ref="A1:B1"/>
    <mergeCell ref="A2:X2"/>
    <mergeCell ref="A4:A7"/>
    <mergeCell ref="B4:B7"/>
    <mergeCell ref="C4:E4"/>
    <mergeCell ref="F4:V4"/>
    <mergeCell ref="X4:X7"/>
    <mergeCell ref="U5:U7"/>
    <mergeCell ref="V5:V7"/>
    <mergeCell ref="W5:W7"/>
  </mergeCells>
  <pageMargins left="0.25" right="0.25" top="0.75" bottom="0.75"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workbookViewId="0">
      <selection activeCell="G9" sqref="G9"/>
    </sheetView>
  </sheetViews>
  <sheetFormatPr defaultRowHeight="14.4" x14ac:dyDescent="0.3"/>
  <sheetData>
    <row r="1" spans="1:5" x14ac:dyDescent="0.3">
      <c r="A1" t="s">
        <v>98</v>
      </c>
    </row>
    <row r="2" spans="1:5" x14ac:dyDescent="0.3">
      <c r="A2" t="s">
        <v>99</v>
      </c>
    </row>
    <row r="4" spans="1:5" x14ac:dyDescent="0.3">
      <c r="A4" t="s">
        <v>1</v>
      </c>
      <c r="B4" t="s">
        <v>100</v>
      </c>
      <c r="C4" t="s">
        <v>101</v>
      </c>
      <c r="D4" t="s">
        <v>102</v>
      </c>
      <c r="E4"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Biểu chi tiết các năm </vt:lpstr>
      <vt:lpstr>Sheet1</vt:lpstr>
      <vt:lpstr>'Biểu chi tiết các năm '!Print_Area</vt:lpstr>
      <vt:lpstr>'Biểu chi tiết các năm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SHARP</dc:creator>
  <cp:lastModifiedBy>MT HOAHONG</cp:lastModifiedBy>
  <cp:lastPrinted>2024-01-23T09:34:14Z</cp:lastPrinted>
  <dcterms:created xsi:type="dcterms:W3CDTF">2024-01-03T02:43:12Z</dcterms:created>
  <dcterms:modified xsi:type="dcterms:W3CDTF">2024-03-09T20:14:59Z</dcterms:modified>
</cp:coreProperties>
</file>