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19392" windowHeight="7356" firstSheet="1" activeTab="1"/>
  </bookViews>
  <sheets>
    <sheet name="StartUp" sheetId="1" state="veryHidden" r:id="rId1"/>
    <sheet name="Biểu 01" sheetId="2" r:id="rId2"/>
    <sheet name="Vốn đầu tư 2024" sheetId="3" state="hidden" r:id="rId3"/>
  </sheets>
  <definedNames>
    <definedName name="_xlnm.Print_Area" localSheetId="1">'Biểu 01'!$A$1:$R$77</definedName>
    <definedName name="_xlnm.Print_Titles" localSheetId="1">'Biểu 01'!$7:$9</definedName>
  </definedNames>
  <calcPr fullCalcOnLoad="1"/>
</workbook>
</file>

<file path=xl/sharedStrings.xml><?xml version="1.0" encoding="utf-8"?>
<sst xmlns="http://schemas.openxmlformats.org/spreadsheetml/2006/main" count="345" uniqueCount="231">
  <si>
    <t>TT</t>
  </si>
  <si>
    <t>Tên dự án</t>
  </si>
  <si>
    <t>Đầu tư</t>
  </si>
  <si>
    <t>Sự nghiệp</t>
  </si>
  <si>
    <t>I</t>
  </si>
  <si>
    <t>-</t>
  </si>
  <si>
    <t>II</t>
  </si>
  <si>
    <t>III</t>
  </si>
  <si>
    <t>III.1</t>
  </si>
  <si>
    <t>III.2</t>
  </si>
  <si>
    <t>*</t>
  </si>
  <si>
    <t>IV</t>
  </si>
  <si>
    <t>V</t>
  </si>
  <si>
    <t>V.2</t>
  </si>
  <si>
    <t>Nội dung 1: Bồi dưỡng kiến thức dân tộc</t>
  </si>
  <si>
    <t>V.3</t>
  </si>
  <si>
    <t>VI</t>
  </si>
  <si>
    <t>VIII</t>
  </si>
  <si>
    <t>IX</t>
  </si>
  <si>
    <t>IX.1</t>
  </si>
  <si>
    <t>IX.2</t>
  </si>
  <si>
    <t>X</t>
  </si>
  <si>
    <t>X.1</t>
  </si>
  <si>
    <t>X.3</t>
  </si>
  <si>
    <t>Tổng cộng</t>
  </si>
  <si>
    <t>Ghi chú</t>
  </si>
  <si>
    <t>Dự án 1: Giải quyết tình trạng thiếu đất ở, nhà ở, đất sản xuất, nước sinh hoạt</t>
  </si>
  <si>
    <t>Hỗ trợ đất ở</t>
  </si>
  <si>
    <t>Hỗ trợ nhà ở</t>
  </si>
  <si>
    <t>Hỗ trợ đất sản xuất, chuyển đổi nghề</t>
  </si>
  <si>
    <t>Nội dung 4:  Hỗ trợ nước sinh hoạt</t>
  </si>
  <si>
    <t>Hỗ trợ nước sinh hoạt phân tán</t>
  </si>
  <si>
    <t>Hỗ trợ nước sinh hoạt tập trung</t>
  </si>
  <si>
    <t>Dự án 2: Quy hoạch, sắp xếp, bố trí, ổn định dân cư ở những nơi cần thiết</t>
  </si>
  <si>
    <t>Dự án 4: Đầu tư cơ sở hạ tầng thiết yếu, phục vụ sản xuất, đời sống trong vùng đồng bào DTTS&amp;MN và các đơn vị sự nghiệp công lập của lĩnh vực công tác dân tộc</t>
  </si>
  <si>
    <t>Dự án 5: Phát triển giáo dục đào tạo nâng cao chất Itrọng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</si>
  <si>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DTTS</t>
  </si>
  <si>
    <t>Dự án 6: Bảo tồn, phát huy giá trị văn hóa truyền thống tốt đẹp của các DTTS gắn với phát triển du lịch</t>
  </si>
  <si>
    <t>Phòng Dân tộc</t>
  </si>
  <si>
    <t>Dự án 3: Phát triển sản xuất nông, lâm nghiệp bền vững, phát huy tiềm năng, thế mạnh của các vùng miền để sản xuất hàng hóa theo chuỗi giá trị</t>
  </si>
  <si>
    <t>Tiểu dự án 1: Phát triển KT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</si>
  <si>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DTTS&amp;MN</t>
  </si>
  <si>
    <t>Nội dung 1 +  3 : Hỗ trợ phát triển sản xuất theo chuỗi giá trị; Thúc đẩy khởi sự kinh doanh, khởi nghiệp và thu hút đầu tư vùng đồng bào DTTS&amp;MN</t>
  </si>
  <si>
    <t>Tiểu dự án 2: Bồi dưỡng kiến thức dân tộc; đào tạo dự bị đại học, đại học và sau đại học đáp ứng nhu cầu nhân lực cho vùng đồng bào DTTS&amp;MN</t>
  </si>
  <si>
    <t>Tiểu dự án 3: Dự án phát triển giáo dục nghề nghiệp và giải quyết việc làm cho người lao động vùng DTTS&amp;MN</t>
  </si>
  <si>
    <t>Dự án 8: Thực hiện bình đẳng giới và giải quyết những vấn đề cấp thiết đối với phụ nữ và trẻ em</t>
  </si>
  <si>
    <t>Dự án 9: Đầu tư phát triển nhóm DTTS rất ít người và nhóm dân tộc còn nhiều khó khăn</t>
  </si>
  <si>
    <t>Tiểu dự án 1: Biểu dương, tôn vinh điển hình tiên tiến, phát huy vai trò vủa NCUT; phổ biến, giáo dục pháp luật, trợ giúp pháp lý và tuyên truyền, vận động đồng bào; truyền thông phục vụ tổ chức triển khai thực hiện Đề án tổng thể và CTMTQG phát triển KTXH vùng đồng bào DTTS&amp;N giai đoạn 2021-2030</t>
  </si>
  <si>
    <t>Tiểu dự án 3: Kiểm tra, giám sát, đánh giá, đào tạo, tập huấn tổ chức thực hiện Chương trình</t>
  </si>
  <si>
    <t>Dự án 10: Truyền thông, tuyên truyền, vận động trong vùng đồng bào DTTS &amp;MN. Kiểm tra, giám sát đánh giá việc tổ chức thực hiện Chương trình</t>
  </si>
  <si>
    <t>Tiểu dự án 2: Giảm thiểu tình trạng tảo hôn và hôn nhân cận huyết thống trong vùng đồng bào DTTS&amp;MN</t>
  </si>
  <si>
    <t>Tiểu dự án 1: Đầu tư phát triển kinh tế - xã hội các dân tộc còn gặp nhiều khó khăn, dân tộc có khó khăn đặc thù</t>
  </si>
  <si>
    <t>Nguồn sự nghiệp</t>
  </si>
  <si>
    <t>Đơn vị thực hiện (chủ đầu tư)</t>
  </si>
  <si>
    <t>UBND các xã</t>
  </si>
  <si>
    <t xml:space="preserve">Hỗ trợ đất sản xuất </t>
  </si>
  <si>
    <t>Hỗ trợ chuyển đổi nghề</t>
  </si>
  <si>
    <t>V.1</t>
  </si>
  <si>
    <t>Nguồn đầu tư</t>
  </si>
  <si>
    <t>Cấp huyện thực hiện</t>
  </si>
  <si>
    <t>Cấp xã thực hiện</t>
  </si>
  <si>
    <t>1</t>
  </si>
  <si>
    <t>2</t>
  </si>
  <si>
    <t>Huyện Phong Thổ</t>
  </si>
  <si>
    <t>Bố trí sắp xếp ổn định dân cư tập trung vùng thiên tai bản Căn Câu - xã Sin Suối Hồ</t>
  </si>
  <si>
    <t>Sắp xếp ổn định dân cư bản Khu Bình An (bản Mán Tiển) xã Bản Lang</t>
  </si>
  <si>
    <t>Đường vùng dược liệu xã Sì Lở Lầu, huyện Phong Thổ</t>
  </si>
  <si>
    <t>Nâng cấp, cải tạo các công trình đường GTNT: Hợp I - Sì Phài và đường Dền Thàng B - Sểnh Sảng B, xã Dào San</t>
  </si>
  <si>
    <t>Nâng cấp, cải tạo các công trình đường GTNT: Từ bản Pà Chải đến Hoàng Liên Sơn 1 và đường từ bản Van Hồ 2 đến bản Nậm Xe, xã Nậm Xe</t>
  </si>
  <si>
    <t>Cứng hóa đường giao thông đến trung tâm xã từ bản Lùng Than đến Trung tâm xã Mù Sang</t>
  </si>
  <si>
    <t>Cứng hóa đường giao thông đến trung tâm xã từ bản Sàng Sang 2 đến Trung tâm xã Mù Sang</t>
  </si>
  <si>
    <t>Nâng cấp, cải tạo các công trình đường GTNT: Tỉnh lộ 132 đến bản Tả Lèng Sung và đường từ bản Bản Lang 2 - khu sản xuất Vàng Ý Chí - bản Sàng Giang, xã Bản Lang</t>
  </si>
  <si>
    <t>Nâng cấp, cải tạo các công trình đường GTNT: Bản Can Hồ, xã Sin Suối Hồ và đường đi bản Séo Xiên Pho (nhóm 2), xã Lản Nhì Thàng</t>
  </si>
  <si>
    <t>Nâng cấp đường GTNT Ma Ly Pho - Hùng Pèng</t>
  </si>
  <si>
    <t>Nâng cấp, cải tạo các công trình đường GTNT: Bản Khoa San; đường ra khu sản xuất bản Nhóm 2, xã Vàng Ma Chải</t>
  </si>
  <si>
    <t>Nâng cấp, cải tạo, cứng hóa đường giao thông đến trung tâm xã từ bản Nậm Cáy đến trung tâm xã Mù Sang - bản Sin Cai</t>
  </si>
  <si>
    <t>Sửa chữa, nâng cấp cụm công trình thủy lợi xã Nậm Xe</t>
  </si>
  <si>
    <t>Sửa chữa, nâng cấp cụm công trình thủy lợi xã Hoang Thèn</t>
  </si>
  <si>
    <t>Đường điện sinh hoạt các bản: Nà Giang, Má Nghé, bản Pho, Bản Lang 2, Nà Cúng</t>
  </si>
  <si>
    <t>Bổ sung hệ thống lưới điện cho các hộ gia đình các bản Vàng Bâu, Nà Củng, Huổi Sen và bản Phiêng Đanh</t>
  </si>
  <si>
    <t>Trường Phổ thông dân tộc bán trú tiểu học Vàng Ma Chải</t>
  </si>
  <si>
    <t>Trường Phổ thông dân tộc bán trú tiểu học Mù Sang</t>
  </si>
  <si>
    <t>Trường Phổ thông dân tộc bán trú TH &amp; THCS Số 2 Bản Lang</t>
  </si>
  <si>
    <t>Phòng LĐ-TB&amp;XH</t>
  </si>
  <si>
    <t>Hoạt động tuyên truyền, vận động thay đổi “nếp nghĩ, cách làm” góp phần xóa bỏ các định kiến và khuân mẫu giới trong gia đình và cộng đồng, những tập tục văn hóa có hại và một số vấn đề xã hội cấp thiết cho phụ nữ và trẻ em</t>
  </si>
  <si>
    <t>Trung tâm y tế</t>
  </si>
  <si>
    <t>Trung tâm VHTT&amp;TT</t>
  </si>
  <si>
    <t>Giảm thiểu tình trạng tảo hôn và hôn nhân cận huyết thống trong vùng đồng bào DTTS&amp;MN</t>
  </si>
  <si>
    <t>Truyền thông, nâng cao năng lực chuyên môn nghiệp vụ</t>
  </si>
  <si>
    <t>Phòng Tư pháp</t>
  </si>
  <si>
    <t>Biểu dương, tôn vinh điển hình tiên tiến, phát huy vai trò vủa NCUT; phổ biến, giáo dục pháp luật, trợ giúp pháp lý và tuyên truyền, vận động đồng bào; truyền thông phục vụ tổ chức triển khai thực hiện Đề án tổng thể và CTMTQG phát triển KTXH vùng đồng bào DTTS&amp;N giai đoạn 2021-2030</t>
  </si>
  <si>
    <t>Nội dung số 3: Tăng cường, nâng cao khả năng tiếp cận và thụ hưởng hoạt động trợ giúp pháp lý chất lượng cho vùng đồng bào DTTS</t>
  </si>
  <si>
    <t>Tập huấn, bồi dưỡng kiến thức, kỹ năng; tổ chức các hoạt động gặp mặt, tọa đàm, giao lưu đối với lực lượng cốt cán và người uy tín</t>
  </si>
  <si>
    <t>Công an huyện</t>
  </si>
  <si>
    <t>Xây mới NVH bản Van Hồ 1</t>
  </si>
  <si>
    <t>NVH bản Lản Nhì Thàng</t>
  </si>
  <si>
    <t>UBND xã Hoang Thèn</t>
  </si>
  <si>
    <t>UBND xã Sin Suối Hồ</t>
  </si>
  <si>
    <t>UBND xã Nậm Xe</t>
  </si>
  <si>
    <t>UBND xã Lản Nhì Thàng</t>
  </si>
  <si>
    <t>Ban QLRPH</t>
  </si>
  <si>
    <t>Trung tâm DVNN</t>
  </si>
  <si>
    <t>Phòng GD&amp;ĐT</t>
  </si>
  <si>
    <t>UBND xã Mồ Sì San</t>
  </si>
  <si>
    <t>Công tác tư vấn, can thiệp lồng ghép+ duy trì và triển khai mô hình tại các xã/huyện/trường có tỷ lệ tảo hôn và hôn nhân cận huyết thống cao</t>
  </si>
  <si>
    <t>Nội dung 2: Đầu tư, hỗ trợ vùng trồng dược liệu quý</t>
  </si>
  <si>
    <t>Nguồn sự nghiệp thực hiện tiểu dự án 1</t>
  </si>
  <si>
    <t>Tiểu dự án 1: Đầu tư cơ sở hạ tầng thiết yếu, phục vụ sản xuất, đời sống trong vùng đồng bào DTTS&amp;MN</t>
  </si>
  <si>
    <t>xã Mồ Sì San</t>
  </si>
  <si>
    <t>Xã Pa Vây Sử</t>
  </si>
  <si>
    <t>Xã Bản Lang</t>
  </si>
  <si>
    <t>Xã Nậm Xe</t>
  </si>
  <si>
    <t>4</t>
  </si>
  <si>
    <t>6</t>
  </si>
  <si>
    <t>3</t>
  </si>
  <si>
    <t>5</t>
  </si>
  <si>
    <t>7</t>
  </si>
  <si>
    <t>Hoạt động tuyên truyền, vận động thay đổi “nếp nghĩ, cách làm” góp phần xóa bỏ các định kiến và khuân mẫu giới trong gia đình và cộng đồng, những tập tục văn hóa có hại và một số vấn đề xã hội cấp thiết cho phụ nữ và trẻ em:Thực hiện các chiến dịch truyền thông xóa bỏ định kiến và khuôn mẫu giới, xây dựng môi trường sống an toàn cho phụ nữ và trẻ em</t>
  </si>
  <si>
    <t xml:space="preserve">Xây dựng và nhân rộng các mô hình thay đổi “nếp nghĩ, cách làm” nâng cao quyền năng kinh tế cho phụ nữ; thúc đẩy bình đẳng giới và giải quyết những vấn đề cấp thiết của phụ nữ trẻ em: Hỗ trợ ứng dụng khoa học công nghệ nâng cao quyền năng kinh tế cho phụ nữ DTTS </t>
  </si>
  <si>
    <t>Thực hiện bình đẳng giới và giải quyết những vấn đề cấp thiết đối với phụ nữ và trẻ em</t>
  </si>
  <si>
    <t>8</t>
  </si>
  <si>
    <t>9</t>
  </si>
  <si>
    <t>10</t>
  </si>
  <si>
    <t>11</t>
  </si>
  <si>
    <t>12</t>
  </si>
  <si>
    <t>13</t>
  </si>
  <si>
    <t>14</t>
  </si>
  <si>
    <t>15</t>
  </si>
  <si>
    <t>UBND xã Sì Lở Lầu</t>
  </si>
  <si>
    <t>UBND xã Dào San</t>
  </si>
  <si>
    <t>UBND xã Vàng Ma Chải</t>
  </si>
  <si>
    <t>16</t>
  </si>
  <si>
    <t>17</t>
  </si>
  <si>
    <t>Phòng Nội vụ</t>
  </si>
  <si>
    <t>18</t>
  </si>
  <si>
    <t>19</t>
  </si>
  <si>
    <t>20</t>
  </si>
  <si>
    <t>21</t>
  </si>
  <si>
    <t>22</t>
  </si>
  <si>
    <t>23</t>
  </si>
  <si>
    <t>24</t>
  </si>
  <si>
    <t>25</t>
  </si>
  <si>
    <t>26</t>
  </si>
  <si>
    <t>27</t>
  </si>
  <si>
    <t>28</t>
  </si>
  <si>
    <t>Trường Phổ thông dân tộc bán trú THCS Lản Nhì Thàng, xã Lản Nhì Thàng, huyện Phong Thổ, tỉnh Lai Châu</t>
  </si>
  <si>
    <t xml:space="preserve">BIỂU TỔNG HỢP BÁO CÁO KẾT QUẢ </t>
  </si>
  <si>
    <t>Nguồn NSĐP</t>
  </si>
  <si>
    <t>Nội dung</t>
  </si>
  <si>
    <t xml:space="preserve">Dự án 6: Bảo tồn, phát huy giá trị văn hóa truyền thống tốt đẹp của các dân tộc thiểu số gắn với phát triển du lịch </t>
  </si>
  <si>
    <t>ĐVT: Triệu đồng</t>
  </si>
  <si>
    <t>Đơn vị thực hiện ( chủ đầu tư)</t>
  </si>
  <si>
    <t>Địa điểm xây dựng</t>
  </si>
  <si>
    <t>Kế hoạch vốn giao năm 2024</t>
  </si>
  <si>
    <t>Thực hiện giải ngân kế hoạch vốn giao năm 2024 đến thời điểm  BC</t>
  </si>
  <si>
    <t xml:space="preserve">Ghi chú </t>
  </si>
  <si>
    <t>Nguồn vốn chương trình MTQG phát triển KT-XH vùng đồng bào DTTS và miền núi</t>
  </si>
  <si>
    <t>phân bổ chi tiết sau</t>
  </si>
  <si>
    <t>BQLDA</t>
  </si>
  <si>
    <t>Các dự án dự kiến hoàn thành năm 2024</t>
  </si>
  <si>
    <t>Xã Sin Suối Hồ</t>
  </si>
  <si>
    <t xml:space="preserve">Các dự án chuyển tiếp </t>
  </si>
  <si>
    <t>xã Bản Lang</t>
  </si>
  <si>
    <t>Dự án 3 - Tiểu dự án 2 - Nội dung số 02: Đầu tư, hỗ trợ vùng trồng dược liệu quý</t>
  </si>
  <si>
    <t>xã Sì Lở Lầu</t>
  </si>
  <si>
    <t>Dự án 4: Đầu tư cơ sở hạ tầng thiết yếu, phục vụ sản xuất, đời sống trong vùng đồng báo dân tộc thiểu số và miền núi</t>
  </si>
  <si>
    <t>Xã Dào San</t>
  </si>
  <si>
    <t>Xã Mù Sang</t>
  </si>
  <si>
    <t>Xã Sin Suối Hồ và xã Lản Nhì Thàng</t>
  </si>
  <si>
    <t>Xã Ma Li Pho</t>
  </si>
  <si>
    <t>Xã Hoang Thèn</t>
  </si>
  <si>
    <t>xã Vàng Ma Chải</t>
  </si>
  <si>
    <t>xã Mường So</t>
  </si>
  <si>
    <t>Các dự án khởi công mới năm 2024</t>
  </si>
  <si>
    <t>Nâng cấp, cải tạo đường giao thông đến trung tâm xã Tung Qua Lìn</t>
  </si>
  <si>
    <t>Xã Tung Qua Lìn</t>
  </si>
  <si>
    <t>Nâng cấp, sửa chữa đường GTNT bản Pờ Xa</t>
  </si>
  <si>
    <t xml:space="preserve">Xã Pa Vây Sử </t>
  </si>
  <si>
    <t>Sửa chữa hệ thống kênh mương bản Lả Nhì Thàng</t>
  </si>
  <si>
    <t>Xã Sì Lở Lầu</t>
  </si>
  <si>
    <t>Sửa chữa, nâng cấp cụm công trình thủy lợi xã Mồ Sì San</t>
  </si>
  <si>
    <t>Xã Mồ Sì San</t>
  </si>
  <si>
    <t>Sửa chữa, nâng cấp cụm công trình thủy lợi xã Tung Qua Lìn</t>
  </si>
  <si>
    <t>Sửa chữa, nâng cấp cụm công trình thủy lợi xã Sin Suối Hồ</t>
  </si>
  <si>
    <t>Kéo điện khu vực giãn dân bản Hoang Thèn</t>
  </si>
  <si>
    <t>Kéo điện khu vực giãn dân bản Xin Chải - Mó nước bản Xin Chải</t>
  </si>
  <si>
    <t>Trạm biến áp tại điểm trên bản Nhóm 1</t>
  </si>
  <si>
    <t>Bổ sung hệ thống lưới điện cho các hộ gia đình các bản Mù Sang, Sin Chải và Lảng Than</t>
  </si>
  <si>
    <t>Chợ Sì Lở Lầu</t>
  </si>
  <si>
    <t>Sửa chữa, nâng cấp cụm công trình thủy lợi xã Pa Vây Sử</t>
  </si>
  <si>
    <t>Tiểu dự án 1: Đổi mới hoạt động, củng cố phát triển các trường phổ thông dân tộc nội trú, trường phổ thông dân tộc bán trú, trường PTDT có học sinh ở bán trú và xóa mù chữ cho người dân vùng đồng bào dân tộc thiểu số</t>
  </si>
  <si>
    <t>29</t>
  </si>
  <si>
    <t>Xã Vàng Ma Chải</t>
  </si>
  <si>
    <t>30</t>
  </si>
  <si>
    <t>31</t>
  </si>
  <si>
    <t>Xã  Bản Lang</t>
  </si>
  <si>
    <t>32</t>
  </si>
  <si>
    <t>xã Lản Nhì Thàng</t>
  </si>
  <si>
    <t>Nhà văn hóa bản Sàng Mà Pho</t>
  </si>
  <si>
    <t>33</t>
  </si>
  <si>
    <t>Bản du lịch cộng đồng Sin Suối Hồ, xã Sin Suối Hồ, huyện Phong Thổ gắn với du lịch sinh thái, nông nghiệp</t>
  </si>
  <si>
    <t>Phân bổ chi tiết sau</t>
  </si>
  <si>
    <t>Hỗ trợ đất sản xuất</t>
  </si>
  <si>
    <t>Chưa phân bổ chi tiết</t>
  </si>
  <si>
    <t>C</t>
  </si>
  <si>
    <t>B</t>
  </si>
  <si>
    <t>A</t>
  </si>
  <si>
    <t xml:space="preserve"> BÁO CÁO KẾT QUẢ THỰC HIỆN </t>
  </si>
  <si>
    <t xml:space="preserve">  CHƯƠNG TRÌNH MTQG PHÁT TRIỂN KT- XH VÙNG ĐBDTTS&amp; MN  VỐN  ĐẦU TƯ NHÀ NƯỚC NĂM 2024</t>
  </si>
  <si>
    <t>Dự án 5: Phát triển giáo dục đào tạo nâng cao chất lượng nguồn nhân lực</t>
  </si>
  <si>
    <t>(Kèm theo báo cáo số  77/BC-PDT ngày 17 tháng 05 năm 2024 của phòng Dân tộc huyện Phong Thổ)</t>
  </si>
  <si>
    <t xml:space="preserve"> THỰC HIỆN CHƯƠNG TRÌNH MỤC TIÊU QUỐC GIA PHÁT TRIỂN KINH TẾ - XÃ HỘI VÙNG ĐỒNG BÀO DÂN TỘC THIỂU SỐ VÀ MIỀN NÚI 6 THÁNG ĐẦU NĂM 2024</t>
  </si>
  <si>
    <t>(Kèm theo Công văn số 91/CV-PDT  ngày 05 tháng 6 năm 2024 của Phòng Dân tộc huyện Phong Thổ)</t>
  </si>
  <si>
    <t>Chuyển nguồn từ năm 2022, năm 2023 sang 2024</t>
  </si>
  <si>
    <t>Kế hoạch giao năm 2024</t>
  </si>
  <si>
    <t>Ban QLDA huyện</t>
  </si>
  <si>
    <t>Trung tâm GDNN - GDTX</t>
  </si>
  <si>
    <t>Phòng LĐTB và XH</t>
  </si>
  <si>
    <t>Hỗ trợ đầu tư xây dựng thiết chế văn hóa, thể thao tại các thôn</t>
  </si>
  <si>
    <t>Hội Liên hiệp Phụ nữ huyện</t>
  </si>
  <si>
    <t>Kinh phí chuyển nguồn từ năm 2022, năm 2023 sang năm 2024</t>
  </si>
  <si>
    <t>Kinh phí năm 2024</t>
  </si>
  <si>
    <t>14=15+16+17</t>
  </si>
  <si>
    <t>11=12+13</t>
  </si>
  <si>
    <t>7=8+9+10</t>
  </si>
  <si>
    <t>4=5+6</t>
  </si>
  <si>
    <t>Phòng Văn hóa - TT</t>
  </si>
  <si>
    <t>TT Văn hóa, TT và Truyền thông</t>
  </si>
  <si>
    <r>
      <t>Bảo tồn, phát huy giá trị văn hóa truyền thống tốt đẹp của các dân tộc thiểu số gắn với phát triển du lịch (</t>
    </r>
    <r>
      <rPr>
        <i/>
        <sz val="10"/>
        <rFont val="Times New Roman"/>
        <family val="1"/>
      </rPr>
      <t>Tổ chức Ngày hội, Giao lưu, Liên hoan về các loại hình văn hóa, nghệ thuật truyền thống của đồng bào dân tộc thiểu số)</t>
    </r>
  </si>
  <si>
    <r>
      <t>Bảo tồn, phát huy giá trị văn hóa truyền thống tốt đẹp của các dân tộc thiểu số gắn với phát triển du lịch (</t>
    </r>
    <r>
      <rPr>
        <i/>
        <sz val="10"/>
        <rFont val="Times New Roman"/>
        <family val="1"/>
      </rPr>
      <t>Hỗ trợ xây dựng tủ sách cộng đồng cho các xã vùng đồng bào dân tộc thiểu số và miền núi; Hỗ trợ trang thiết bị tại các thôn vùng đồng bào dân tộc thiểu số và miền núi)</t>
    </r>
  </si>
  <si>
    <t>Kinh phí giải ngân đến 07/6/2024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</si>
</sst>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Red]#,##0"/>
    <numFmt numFmtId="174" formatCode="#,##0.0"/>
    <numFmt numFmtId="175" formatCode="_(* #,##0.0_);_(* \(#,##0.0\);_(* &quot;-&quot;??_);_(@_)"/>
    <numFmt numFmtId="176" formatCode="_(* #,##0.0_);_(* \(#,##0.0\);_(* &quot;-&quot;?_);_(@_)"/>
    <numFmt numFmtId="177" formatCode="_(* #,##0.000_);_(* \(#,##0.000\);_(* &quot;-&quot;??_);_(@_)"/>
    <numFmt numFmtId="178" formatCode="_(* #,##0.0000_);_(* \(#,##0.0000\);_(* &quot;-&quot;??_);_(@_)"/>
    <numFmt numFmtId="179" formatCode="_(* #,##0.00000_);_(* \(#,##0.00000\);_(* &quot;-&quot;??_);_(@_)"/>
    <numFmt numFmtId="180" formatCode="_(* #,##0.0000_);_(* \(#,##0.0000\);_(* &quot;-&quot;????_);_(@_)"/>
    <numFmt numFmtId="181" formatCode="_-* #,##0.0\ _₫_-;\-* #,##0.0\ _₫_-;_-* &quot;-&quot;?\ _₫_-;_-@_-"/>
    <numFmt numFmtId="182" formatCode="_-* #,##0.0000\ _₫_-;\-* #,##0.0000\ _₫_-;_-* &quot;-&quot;????\ _₫_-;_-@_-"/>
    <numFmt numFmtId="183" formatCode="_(* #,##0.000000_);_(* \(#,##0.000000\);_(* &quot;-&quot;??_);_(@_)"/>
    <numFmt numFmtId="184" formatCode="_(* #,##0.000_);_(* \(#,##0.000\);_(* &quot;-&quot;???_);_(@_)"/>
    <numFmt numFmtId="185" formatCode="&quot;Yes&quot;;&quot;Yes&quot;;&quot;No&quot;"/>
    <numFmt numFmtId="186" formatCode="&quot;True&quot;;&quot;True&quot;;&quot;False&quot;"/>
    <numFmt numFmtId="187" formatCode="&quot;On&quot;;&quot;On&quot;;&quot;Off&quot;"/>
    <numFmt numFmtId="188" formatCode="[$€-2]\ #,##0.00_);[Red]\([$€-2]\ #,##0.00\)"/>
  </numFmts>
  <fonts count="65">
    <font>
      <sz val="10"/>
      <name val="Arial"/>
      <family val="2"/>
    </font>
    <font>
      <sz val="12"/>
      <name val="Calibri"/>
      <family val="2"/>
    </font>
    <font>
      <b/>
      <sz val="10"/>
      <name val="Times New Roman"/>
      <family val="1"/>
    </font>
    <font>
      <sz val="10"/>
      <name val="Times New Roman"/>
      <family val="1"/>
    </font>
    <font>
      <b/>
      <i/>
      <sz val="10"/>
      <name val="Times New Roman"/>
      <family val="1"/>
    </font>
    <font>
      <i/>
      <sz val="10"/>
      <name val="Times New Roman"/>
      <family val="1"/>
    </font>
    <font>
      <i/>
      <sz val="12"/>
      <name val="Times New Roman"/>
      <family val="1"/>
    </font>
    <font>
      <b/>
      <sz val="12"/>
      <name val="Times New Roman"/>
      <family val="1"/>
    </font>
    <font>
      <b/>
      <sz val="10"/>
      <name val="Arial"/>
      <family val="2"/>
    </font>
    <font>
      <i/>
      <sz val="13"/>
      <name val="3C_Times_T"/>
      <family val="0"/>
    </font>
    <font>
      <sz val="10"/>
      <color indexed="8"/>
      <name val="Arial"/>
      <family val="2"/>
    </font>
    <font>
      <i/>
      <sz val="10"/>
      <name val="MS Sans Serif"/>
      <family val="2"/>
    </font>
    <font>
      <b/>
      <u val="single"/>
      <sz val="10"/>
      <name val="Times New Roman"/>
      <family val="1"/>
    </font>
    <font>
      <sz val="11"/>
      <name val=".VnTime"/>
      <family val="2"/>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4"/>
      <name val="Calibri"/>
      <family val="2"/>
    </font>
    <font>
      <b/>
      <sz val="11"/>
      <color indexed="8"/>
      <name val="Calibri"/>
      <family val="2"/>
    </font>
    <font>
      <sz val="11"/>
      <color indexed="10"/>
      <name val="Calibri"/>
      <family val="2"/>
    </font>
    <font>
      <sz val="10"/>
      <color indexed="10"/>
      <name val="Times New Roman"/>
      <family val="1"/>
    </font>
    <font>
      <sz val="10"/>
      <color indexed="8"/>
      <name val="Times New Roman"/>
      <family val="1"/>
    </font>
    <font>
      <b/>
      <i/>
      <sz val="10"/>
      <color indexed="8"/>
      <name val="Times New Roman"/>
      <family val="1"/>
    </font>
    <font>
      <b/>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libri"/>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
      <b/>
      <i/>
      <sz val="10"/>
      <color theme="1"/>
      <name val="Times New Roman"/>
      <family val="1"/>
    </font>
    <font>
      <b/>
      <sz val="10"/>
      <color theme="1"/>
      <name val="Times New Roman"/>
      <family val="1"/>
    </font>
    <font>
      <i/>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left style="thin"/>
      <right style="thin"/>
      <top style="thin"/>
      <bottom>
        <color indexed="63"/>
      </bottom>
    </border>
    <border>
      <left style="hair"/>
      <right style="hair"/>
      <top style="hair"/>
      <bottom style="hair"/>
    </border>
    <border>
      <left>
        <color indexed="63"/>
      </left>
      <right>
        <color indexed="63"/>
      </right>
      <top style="hair"/>
      <bottom style="hair"/>
    </border>
    <border>
      <left style="thin"/>
      <right>
        <color indexed="63"/>
      </right>
      <top style="dotted"/>
      <bottom style="dotted"/>
    </border>
    <border>
      <left style="hair"/>
      <right style="hair"/>
      <top style="dotted"/>
      <bottom style="dotted"/>
    </border>
    <border>
      <left style="hair"/>
      <right style="thin"/>
      <top style="dotted"/>
      <bottom style="dotted"/>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2">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5"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55" fillId="0" borderId="0">
      <alignment/>
      <protection/>
    </xf>
    <xf numFmtId="0" fontId="30" fillId="32" borderId="6" applyNumberFormat="0" applyFont="0" applyAlignment="0" applyProtection="0"/>
    <xf numFmtId="0" fontId="56" fillId="27" borderId="7"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0" borderId="0" applyNumberFormat="0" applyFill="0" applyBorder="0" applyAlignment="0" applyProtection="0"/>
  </cellStyleXfs>
  <cellXfs count="247">
    <xf numFmtId="0" fontId="0" fillId="0" borderId="0" xfId="0" applyAlignment="1">
      <alignment/>
    </xf>
    <xf numFmtId="0" fontId="3" fillId="0" borderId="0" xfId="0" applyFont="1" applyFill="1" applyAlignment="1">
      <alignment vertical="center"/>
    </xf>
    <xf numFmtId="0" fontId="3" fillId="0" borderId="0" xfId="0" applyFont="1" applyFill="1" applyAlignment="1">
      <alignment horizontal="center" vertical="center" wrapText="1"/>
    </xf>
    <xf numFmtId="49" fontId="3" fillId="0" borderId="0" xfId="59" applyNumberFormat="1" applyFont="1" applyFill="1" applyAlignment="1">
      <alignment vertical="center" wrapText="1"/>
      <protection/>
    </xf>
    <xf numFmtId="49" fontId="3" fillId="0" borderId="0" xfId="59" applyNumberFormat="1" applyFont="1" applyFill="1" applyBorder="1" applyAlignment="1">
      <alignment vertical="center" wrapText="1"/>
      <protection/>
    </xf>
    <xf numFmtId="0" fontId="3" fillId="0" borderId="0" xfId="0" applyFont="1" applyFill="1" applyBorder="1" applyAlignment="1">
      <alignment vertical="center"/>
    </xf>
    <xf numFmtId="0" fontId="6" fillId="0" borderId="9" xfId="0" applyFont="1" applyFill="1" applyBorder="1" applyAlignment="1">
      <alignment horizontal="center" vertical="center"/>
    </xf>
    <xf numFmtId="0" fontId="4" fillId="0" borderId="0" xfId="0" applyFont="1" applyFill="1" applyAlignment="1">
      <alignment vertical="center"/>
    </xf>
    <xf numFmtId="0" fontId="3" fillId="33" borderId="0" xfId="0" applyFont="1" applyFill="1" applyAlignment="1">
      <alignment vertical="center"/>
    </xf>
    <xf numFmtId="0" fontId="60" fillId="0" borderId="0" xfId="0" applyFont="1" applyFill="1" applyAlignment="1">
      <alignment vertical="center"/>
    </xf>
    <xf numFmtId="3" fontId="3" fillId="33" borderId="0" xfId="0" applyNumberFormat="1" applyFont="1" applyFill="1" applyAlignment="1">
      <alignment vertical="center"/>
    </xf>
    <xf numFmtId="0" fontId="61" fillId="33" borderId="0" xfId="0" applyFont="1" applyFill="1" applyAlignment="1">
      <alignment vertical="center"/>
    </xf>
    <xf numFmtId="0" fontId="62" fillId="33" borderId="0" xfId="0" applyFont="1" applyFill="1" applyAlignment="1">
      <alignment vertical="center"/>
    </xf>
    <xf numFmtId="0" fontId="5" fillId="33" borderId="0" xfId="0" applyFont="1" applyFill="1" applyAlignment="1">
      <alignment vertical="center"/>
    </xf>
    <xf numFmtId="0" fontId="5"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175" fontId="2" fillId="34" borderId="11" xfId="42" applyNumberFormat="1" applyFont="1" applyFill="1" applyBorder="1" applyAlignment="1">
      <alignment horizontal="right" vertical="center" wrapText="1"/>
    </xf>
    <xf numFmtId="0" fontId="2" fillId="34" borderId="12" xfId="0" applyFont="1" applyFill="1" applyBorder="1" applyAlignment="1">
      <alignment horizontal="center" vertical="center"/>
    </xf>
    <xf numFmtId="173" fontId="2" fillId="34" borderId="12" xfId="58" applyNumberFormat="1" applyFont="1" applyFill="1" applyBorder="1" applyAlignment="1">
      <alignment vertical="center" wrapText="1"/>
      <protection/>
    </xf>
    <xf numFmtId="0" fontId="3" fillId="34" borderId="12" xfId="0" applyFont="1" applyFill="1" applyBorder="1" applyAlignment="1">
      <alignment vertical="center" wrapText="1"/>
    </xf>
    <xf numFmtId="175" fontId="2" fillId="34" borderId="12" xfId="42" applyNumberFormat="1" applyFont="1" applyFill="1" applyBorder="1" applyAlignment="1">
      <alignment horizontal="right" vertical="center" wrapText="1"/>
    </xf>
    <xf numFmtId="0" fontId="4" fillId="34" borderId="12" xfId="0" applyNumberFormat="1" applyFont="1" applyFill="1" applyBorder="1" applyAlignment="1">
      <alignment horizontal="center" vertical="center"/>
    </xf>
    <xf numFmtId="173" fontId="4" fillId="34" borderId="12" xfId="58" applyNumberFormat="1" applyFont="1" applyFill="1" applyBorder="1" applyAlignment="1">
      <alignment vertical="center" wrapText="1"/>
      <protection/>
    </xf>
    <xf numFmtId="175" fontId="4" fillId="34" borderId="12" xfId="42" applyNumberFormat="1" applyFont="1" applyFill="1" applyBorder="1" applyAlignment="1">
      <alignment horizontal="right" vertical="center" wrapText="1"/>
    </xf>
    <xf numFmtId="175" fontId="4" fillId="34" borderId="12" xfId="42" applyNumberFormat="1" applyFont="1" applyFill="1" applyBorder="1" applyAlignment="1">
      <alignment horizontal="right" vertical="center"/>
    </xf>
    <xf numFmtId="175" fontId="4" fillId="34" borderId="12" xfId="42" applyNumberFormat="1" applyFont="1" applyFill="1" applyBorder="1" applyAlignment="1">
      <alignment vertical="center" wrapText="1"/>
    </xf>
    <xf numFmtId="0" fontId="3" fillId="34" borderId="12" xfId="0" applyNumberFormat="1" applyFont="1" applyFill="1" applyBorder="1" applyAlignment="1">
      <alignment horizontal="center" vertical="center"/>
    </xf>
    <xf numFmtId="173" fontId="3" fillId="34" borderId="12" xfId="58" applyNumberFormat="1" applyFont="1" applyFill="1" applyBorder="1" applyAlignment="1">
      <alignment vertical="center" wrapText="1"/>
      <protection/>
    </xf>
    <xf numFmtId="49" fontId="3" fillId="34" borderId="12" xfId="0" applyNumberFormat="1" applyFont="1" applyFill="1" applyBorder="1" applyAlignment="1">
      <alignment horizontal="left" vertical="center" wrapText="1"/>
    </xf>
    <xf numFmtId="175" fontId="3" fillId="34" borderId="12" xfId="42" applyNumberFormat="1" applyFont="1" applyFill="1" applyBorder="1" applyAlignment="1">
      <alignment horizontal="right" vertical="center" wrapText="1"/>
    </xf>
    <xf numFmtId="175" fontId="3" fillId="34" borderId="12" xfId="42" applyNumberFormat="1" applyFont="1" applyFill="1" applyBorder="1" applyAlignment="1">
      <alignment vertical="center" wrapText="1"/>
    </xf>
    <xf numFmtId="173" fontId="61" fillId="34" borderId="12" xfId="58" applyNumberFormat="1" applyFont="1" applyFill="1" applyBorder="1" applyAlignment="1">
      <alignment vertical="center" wrapText="1"/>
      <protection/>
    </xf>
    <xf numFmtId="175" fontId="61" fillId="34" borderId="12" xfId="42" applyNumberFormat="1" applyFont="1" applyFill="1" applyBorder="1" applyAlignment="1">
      <alignment horizontal="right" vertical="center" wrapText="1"/>
    </xf>
    <xf numFmtId="175" fontId="61" fillId="34" borderId="12" xfId="42" applyNumberFormat="1" applyFont="1" applyFill="1" applyBorder="1" applyAlignment="1">
      <alignment vertical="center" wrapText="1"/>
    </xf>
    <xf numFmtId="175" fontId="63" fillId="34" borderId="12" xfId="42" applyNumberFormat="1" applyFont="1" applyFill="1" applyBorder="1" applyAlignment="1">
      <alignment horizontal="right" vertical="center" wrapText="1"/>
    </xf>
    <xf numFmtId="0" fontId="4" fillId="34"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175" fontId="3" fillId="34" borderId="12" xfId="42" applyNumberFormat="1" applyFont="1" applyFill="1" applyBorder="1" applyAlignment="1">
      <alignment horizontal="right" vertical="center"/>
    </xf>
    <xf numFmtId="49" fontId="3" fillId="34" borderId="12" xfId="42" applyNumberFormat="1" applyFont="1" applyFill="1" applyBorder="1" applyAlignment="1">
      <alignment horizontal="center" vertical="center" wrapText="1" readingOrder="1"/>
    </xf>
    <xf numFmtId="49" fontId="2" fillId="34" borderId="12" xfId="42" applyNumberFormat="1" applyFont="1" applyFill="1" applyBorder="1" applyAlignment="1">
      <alignment horizontal="center" vertical="center" wrapText="1" readingOrder="1"/>
    </xf>
    <xf numFmtId="0" fontId="61" fillId="34" borderId="12" xfId="0" applyFont="1" applyFill="1" applyBorder="1" applyAlignment="1">
      <alignment vertical="center" wrapText="1"/>
    </xf>
    <xf numFmtId="175" fontId="61" fillId="34" borderId="12" xfId="42" applyNumberFormat="1" applyFont="1" applyFill="1" applyBorder="1" applyAlignment="1">
      <alignment vertical="center"/>
    </xf>
    <xf numFmtId="175" fontId="3" fillId="34" borderId="12" xfId="42" applyNumberFormat="1" applyFont="1" applyFill="1" applyBorder="1" applyAlignment="1">
      <alignment vertical="center"/>
    </xf>
    <xf numFmtId="49" fontId="2" fillId="34" borderId="12" xfId="0" applyNumberFormat="1" applyFont="1" applyFill="1" applyBorder="1" applyAlignment="1">
      <alignment horizontal="center" vertical="center"/>
    </xf>
    <xf numFmtId="0" fontId="2" fillId="34" borderId="12" xfId="0" applyFont="1" applyFill="1" applyBorder="1" applyAlignment="1">
      <alignment horizontal="left" vertical="center" wrapText="1"/>
    </xf>
    <xf numFmtId="49" fontId="4" fillId="34"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61" fillId="34" borderId="12" xfId="0" applyFont="1" applyFill="1" applyBorder="1" applyAlignment="1">
      <alignment horizontal="left" vertical="center" wrapText="1"/>
    </xf>
    <xf numFmtId="175" fontId="63" fillId="34" borderId="12" xfId="42" applyNumberFormat="1" applyFont="1" applyFill="1" applyBorder="1" applyAlignment="1">
      <alignment horizontal="center" vertical="center" wrapText="1"/>
    </xf>
    <xf numFmtId="173" fontId="64" fillId="34" borderId="12" xfId="58" applyNumberFormat="1" applyFont="1" applyFill="1" applyBorder="1" applyAlignment="1">
      <alignment vertical="center" wrapText="1"/>
      <protection/>
    </xf>
    <xf numFmtId="173" fontId="5" fillId="34" borderId="12" xfId="58" applyNumberFormat="1" applyFont="1" applyFill="1" applyBorder="1" applyAlignment="1">
      <alignment vertical="center" wrapText="1"/>
      <protection/>
    </xf>
    <xf numFmtId="175" fontId="12" fillId="34" borderId="12" xfId="42" applyNumberFormat="1" applyFont="1" applyFill="1" applyBorder="1" applyAlignment="1">
      <alignment vertical="center"/>
    </xf>
    <xf numFmtId="175" fontId="5" fillId="34" borderId="12" xfId="42" applyNumberFormat="1" applyFont="1" applyFill="1" applyBorder="1" applyAlignment="1">
      <alignment vertical="center"/>
    </xf>
    <xf numFmtId="175" fontId="5" fillId="34" borderId="12" xfId="42" applyNumberFormat="1" applyFont="1" applyFill="1" applyBorder="1" applyAlignment="1">
      <alignment vertical="center" wrapText="1"/>
    </xf>
    <xf numFmtId="49" fontId="62" fillId="34" borderId="12" xfId="42" applyNumberFormat="1" applyFont="1" applyFill="1" applyBorder="1" applyAlignment="1">
      <alignment horizontal="center" vertical="center" wrapText="1" readingOrder="1"/>
    </xf>
    <xf numFmtId="0" fontId="62" fillId="34" borderId="12" xfId="0" applyFont="1" applyFill="1" applyBorder="1" applyAlignment="1">
      <alignment vertical="center" wrapText="1"/>
    </xf>
    <xf numFmtId="0" fontId="62" fillId="34" borderId="12" xfId="0" applyFont="1" applyFill="1" applyBorder="1" applyAlignment="1">
      <alignment horizontal="left" vertical="center" wrapText="1"/>
    </xf>
    <xf numFmtId="175" fontId="62" fillId="34" borderId="12" xfId="42" applyNumberFormat="1" applyFont="1" applyFill="1" applyBorder="1" applyAlignment="1">
      <alignment horizontal="right" vertical="center" wrapText="1"/>
    </xf>
    <xf numFmtId="49" fontId="61" fillId="34" borderId="12" xfId="42" applyNumberFormat="1" applyFont="1" applyFill="1" applyBorder="1" applyAlignment="1">
      <alignment horizontal="center" vertical="center" wrapText="1" readingOrder="1"/>
    </xf>
    <xf numFmtId="43" fontId="61" fillId="34" borderId="12" xfId="42" applyNumberFormat="1" applyFont="1" applyFill="1" applyBorder="1" applyAlignment="1">
      <alignment horizontal="right" vertical="center" wrapText="1"/>
    </xf>
    <xf numFmtId="175" fontId="61" fillId="34" borderId="12" xfId="42" applyNumberFormat="1" applyFont="1" applyFill="1" applyBorder="1" applyAlignment="1">
      <alignment horizontal="right" vertical="center"/>
    </xf>
    <xf numFmtId="175" fontId="5" fillId="34" borderId="12" xfId="42" applyNumberFormat="1" applyFont="1" applyFill="1" applyBorder="1" applyAlignment="1">
      <alignment horizontal="right" vertical="center" wrapText="1"/>
    </xf>
    <xf numFmtId="0" fontId="2" fillId="34" borderId="12" xfId="0" applyNumberFormat="1" applyFont="1" applyFill="1" applyBorder="1" applyAlignment="1">
      <alignment horizontal="center" vertical="center"/>
    </xf>
    <xf numFmtId="175" fontId="2" fillId="34" borderId="13" xfId="42" applyNumberFormat="1" applyFont="1" applyFill="1" applyBorder="1" applyAlignment="1">
      <alignment horizontal="right" vertical="center" wrapText="1"/>
    </xf>
    <xf numFmtId="49" fontId="5" fillId="34" borderId="12" xfId="0" applyNumberFormat="1" applyFont="1" applyFill="1" applyBorder="1" applyAlignment="1">
      <alignment horizontal="center" vertical="center"/>
    </xf>
    <xf numFmtId="0" fontId="5" fillId="34" borderId="12" xfId="0" applyFont="1" applyFill="1" applyBorder="1" applyAlignment="1">
      <alignment horizontal="left" vertical="center" wrapText="1"/>
    </xf>
    <xf numFmtId="175" fontId="2" fillId="34" borderId="12" xfId="42" applyNumberFormat="1" applyFont="1" applyFill="1" applyBorder="1" applyAlignment="1">
      <alignment vertical="center" wrapText="1"/>
    </xf>
    <xf numFmtId="49" fontId="5" fillId="34" borderId="12" xfId="0" applyNumberFormat="1" applyFont="1" applyFill="1" applyBorder="1" applyAlignment="1" quotePrefix="1">
      <alignment horizontal="center" vertical="center"/>
    </xf>
    <xf numFmtId="49" fontId="61" fillId="34" borderId="12" xfId="0" applyNumberFormat="1" applyFont="1" applyFill="1" applyBorder="1" applyAlignment="1" quotePrefix="1">
      <alignment horizontal="right" vertical="center"/>
    </xf>
    <xf numFmtId="49" fontId="61" fillId="34" borderId="12" xfId="0" applyNumberFormat="1" applyFont="1" applyFill="1" applyBorder="1" applyAlignment="1">
      <alignment vertical="center" wrapText="1"/>
    </xf>
    <xf numFmtId="49" fontId="3" fillId="34" borderId="12" xfId="0" applyNumberFormat="1" applyFont="1" applyFill="1" applyBorder="1" applyAlignment="1">
      <alignment vertical="center" wrapText="1"/>
    </xf>
    <xf numFmtId="49" fontId="4" fillId="34" borderId="12" xfId="0" applyNumberFormat="1" applyFont="1" applyFill="1" applyBorder="1" applyAlignment="1" quotePrefix="1">
      <alignment horizontal="center" vertical="center"/>
    </xf>
    <xf numFmtId="3" fontId="3" fillId="34" borderId="12" xfId="0" applyNumberFormat="1" applyFont="1" applyFill="1" applyBorder="1" applyAlignment="1" quotePrefix="1">
      <alignment horizontal="left" vertical="center" wrapText="1"/>
    </xf>
    <xf numFmtId="172" fontId="3" fillId="34" borderId="12" xfId="42" applyNumberFormat="1" applyFont="1" applyFill="1" applyBorder="1" applyAlignment="1">
      <alignment horizontal="right" vertical="center" wrapText="1"/>
    </xf>
    <xf numFmtId="49" fontId="3" fillId="34" borderId="12" xfId="0" applyNumberFormat="1" applyFont="1" applyFill="1" applyBorder="1" applyAlignment="1" quotePrefix="1">
      <alignment horizontal="center" vertical="center"/>
    </xf>
    <xf numFmtId="175" fontId="2" fillId="34" borderId="12" xfId="42" applyNumberFormat="1" applyFont="1" applyFill="1" applyBorder="1" applyAlignment="1">
      <alignment vertical="center"/>
    </xf>
    <xf numFmtId="49" fontId="3" fillId="34" borderId="12" xfId="0" applyNumberFormat="1" applyFont="1" applyFill="1" applyBorder="1" applyAlignment="1" quotePrefix="1">
      <alignment horizontal="right" vertical="center"/>
    </xf>
    <xf numFmtId="49" fontId="2" fillId="34" borderId="12" xfId="0" applyNumberFormat="1" applyFont="1" applyFill="1" applyBorder="1" applyAlignment="1">
      <alignment horizontal="left" vertical="center" wrapText="1"/>
    </xf>
    <xf numFmtId="49" fontId="63" fillId="34" borderId="12" xfId="0" applyNumberFormat="1" applyFont="1" applyFill="1" applyBorder="1" applyAlignment="1">
      <alignment horizontal="center" vertical="center"/>
    </xf>
    <xf numFmtId="3" fontId="61" fillId="34" borderId="12" xfId="0" applyNumberFormat="1" applyFont="1" applyFill="1" applyBorder="1" applyAlignment="1" quotePrefix="1">
      <alignment vertical="center" wrapText="1"/>
    </xf>
    <xf numFmtId="175" fontId="63" fillId="34" borderId="12" xfId="42" applyNumberFormat="1" applyFont="1" applyFill="1" applyBorder="1" applyAlignment="1">
      <alignment vertical="center" wrapText="1"/>
    </xf>
    <xf numFmtId="175" fontId="63" fillId="34" borderId="12" xfId="42" applyNumberFormat="1" applyFont="1" applyFill="1" applyBorder="1" applyAlignment="1">
      <alignment vertical="center"/>
    </xf>
    <xf numFmtId="49" fontId="3" fillId="34" borderId="12" xfId="0" applyNumberFormat="1" applyFont="1" applyFill="1" applyBorder="1" applyAlignment="1">
      <alignment horizontal="center" vertical="center"/>
    </xf>
    <xf numFmtId="49" fontId="4" fillId="34" borderId="12" xfId="0" applyNumberFormat="1" applyFont="1" applyFill="1" applyBorder="1" applyAlignment="1">
      <alignment horizontal="right" vertical="center"/>
    </xf>
    <xf numFmtId="172" fontId="3" fillId="34" borderId="12" xfId="42" applyNumberFormat="1" applyFont="1" applyFill="1" applyBorder="1" applyAlignment="1">
      <alignment horizontal="left" vertical="center" wrapText="1"/>
    </xf>
    <xf numFmtId="49" fontId="4" fillId="34" borderId="12" xfId="0" applyNumberFormat="1" applyFont="1" applyFill="1" applyBorder="1" applyAlignment="1" quotePrefix="1">
      <alignment horizontal="right" vertical="center"/>
    </xf>
    <xf numFmtId="177" fontId="3" fillId="34" borderId="12" xfId="42" applyNumberFormat="1" applyFont="1" applyFill="1" applyBorder="1" applyAlignment="1">
      <alignment vertical="center" wrapText="1"/>
    </xf>
    <xf numFmtId="49" fontId="4" fillId="34" borderId="14" xfId="0" applyNumberFormat="1" applyFont="1" applyFill="1" applyBorder="1" applyAlignment="1">
      <alignment horizontal="center" vertical="center"/>
    </xf>
    <xf numFmtId="173" fontId="3" fillId="34" borderId="14" xfId="58" applyNumberFormat="1" applyFont="1" applyFill="1" applyBorder="1" applyAlignment="1">
      <alignment vertical="center" wrapText="1"/>
      <protection/>
    </xf>
    <xf numFmtId="175" fontId="3" fillId="34" borderId="14" xfId="42" applyNumberFormat="1" applyFont="1" applyFill="1" applyBorder="1" applyAlignment="1">
      <alignment horizontal="right" vertical="center" wrapText="1"/>
    </xf>
    <xf numFmtId="175" fontId="3" fillId="34" borderId="14" xfId="42" applyNumberFormat="1" applyFont="1" applyFill="1" applyBorder="1" applyAlignment="1">
      <alignment vertical="center" wrapText="1"/>
    </xf>
    <xf numFmtId="0" fontId="6" fillId="34" borderId="9" xfId="0" applyFont="1" applyFill="1" applyBorder="1" applyAlignment="1">
      <alignment horizontal="center" vertical="center"/>
    </xf>
    <xf numFmtId="0" fontId="6" fillId="34" borderId="0" xfId="0" applyFont="1" applyFill="1" applyBorder="1" applyAlignment="1">
      <alignment horizontal="center" vertical="center"/>
    </xf>
    <xf numFmtId="43" fontId="3" fillId="34" borderId="12" xfId="42" applyNumberFormat="1" applyFont="1" applyFill="1" applyBorder="1" applyAlignment="1">
      <alignment horizontal="right" vertical="center" wrapText="1"/>
    </xf>
    <xf numFmtId="43" fontId="4" fillId="34" borderId="12" xfId="42" applyNumberFormat="1" applyFont="1" applyFill="1" applyBorder="1" applyAlignment="1">
      <alignment horizontal="right" vertical="center"/>
    </xf>
    <xf numFmtId="43" fontId="62" fillId="34" borderId="12" xfId="42" applyNumberFormat="1" applyFont="1" applyFill="1" applyBorder="1" applyAlignment="1">
      <alignment horizontal="right" vertical="center" wrapText="1"/>
    </xf>
    <xf numFmtId="43" fontId="2" fillId="34" borderId="12" xfId="42" applyNumberFormat="1" applyFont="1" applyFill="1" applyBorder="1" applyAlignment="1">
      <alignment horizontal="right" vertical="center" wrapText="1"/>
    </xf>
    <xf numFmtId="0" fontId="3" fillId="34" borderId="0" xfId="0" applyFont="1" applyFill="1" applyAlignment="1">
      <alignment vertical="center"/>
    </xf>
    <xf numFmtId="176" fontId="6" fillId="0" borderId="9" xfId="0" applyNumberFormat="1" applyFont="1" applyFill="1" applyBorder="1" applyAlignment="1">
      <alignment horizontal="center" vertical="center"/>
    </xf>
    <xf numFmtId="176" fontId="6" fillId="34" borderId="9" xfId="0" applyNumberFormat="1" applyFont="1" applyFill="1" applyBorder="1" applyAlignment="1">
      <alignment horizontal="center" vertical="center"/>
    </xf>
    <xf numFmtId="0" fontId="4" fillId="34" borderId="15" xfId="0" applyFont="1" applyFill="1" applyBorder="1" applyAlignment="1">
      <alignment horizontal="center" vertical="center" wrapText="1"/>
    </xf>
    <xf numFmtId="0" fontId="3" fillId="0" borderId="0" xfId="0" applyFont="1" applyFill="1" applyAlignment="1">
      <alignment horizontal="left" vertical="center"/>
    </xf>
    <xf numFmtId="176" fontId="6" fillId="0" borderId="0" xfId="0" applyNumberFormat="1" applyFont="1" applyFill="1" applyBorder="1" applyAlignment="1">
      <alignment horizontal="left" vertical="center"/>
    </xf>
    <xf numFmtId="0" fontId="2" fillId="34" borderId="11" xfId="0" applyFont="1" applyFill="1" applyBorder="1" applyAlignment="1">
      <alignment horizontal="left" vertical="center" wrapText="1"/>
    </xf>
    <xf numFmtId="49" fontId="3" fillId="0" borderId="0" xfId="59" applyNumberFormat="1" applyFont="1" applyFill="1" applyAlignment="1">
      <alignment horizontal="left" vertical="center" wrapText="1"/>
      <protection/>
    </xf>
    <xf numFmtId="172" fontId="3" fillId="34" borderId="16" xfId="42" applyNumberFormat="1" applyFont="1" applyFill="1" applyBorder="1" applyAlignment="1">
      <alignment/>
    </xf>
    <xf numFmtId="49" fontId="3" fillId="34" borderId="9" xfId="42" applyNumberFormat="1" applyFont="1" applyFill="1" applyBorder="1" applyAlignment="1">
      <alignment horizontal="center" vertical="center" wrapText="1" readingOrder="1"/>
    </xf>
    <xf numFmtId="172" fontId="3" fillId="34" borderId="9" xfId="42" applyNumberFormat="1" applyFont="1" applyFill="1" applyBorder="1" applyAlignment="1">
      <alignment/>
    </xf>
    <xf numFmtId="172" fontId="3" fillId="34" borderId="9" xfId="42" applyNumberFormat="1" applyFont="1" applyFill="1" applyBorder="1" applyAlignment="1">
      <alignment horizontal="center"/>
    </xf>
    <xf numFmtId="172" fontId="2" fillId="34" borderId="16" xfId="42" applyNumberFormat="1" applyFont="1" applyFill="1" applyBorder="1" applyAlignment="1">
      <alignment vertical="center" wrapText="1" readingOrder="1"/>
    </xf>
    <xf numFmtId="49" fontId="3" fillId="34" borderId="10" xfId="42" applyNumberFormat="1" applyFont="1" applyFill="1" applyBorder="1" applyAlignment="1">
      <alignment horizontal="center" vertical="center" wrapText="1" readingOrder="1"/>
    </xf>
    <xf numFmtId="172" fontId="2" fillId="34" borderId="16" xfId="42" applyNumberFormat="1" applyFont="1" applyFill="1" applyBorder="1" applyAlignment="1">
      <alignment horizontal="center" vertical="center" wrapText="1"/>
    </xf>
    <xf numFmtId="172" fontId="2" fillId="34" borderId="16" xfId="42" applyNumberFormat="1" applyFont="1" applyFill="1" applyBorder="1" applyAlignment="1">
      <alignment/>
    </xf>
    <xf numFmtId="9" fontId="12" fillId="34" borderId="17" xfId="68" applyFont="1" applyFill="1" applyBorder="1" applyAlignment="1">
      <alignment/>
    </xf>
    <xf numFmtId="172" fontId="4" fillId="34" borderId="16" xfId="42" applyNumberFormat="1" applyFont="1" applyFill="1" applyBorder="1" applyAlignment="1">
      <alignment/>
    </xf>
    <xf numFmtId="0" fontId="61" fillId="34" borderId="18" xfId="0" applyFont="1" applyFill="1" applyBorder="1" applyAlignment="1">
      <alignment vertical="center" wrapText="1"/>
    </xf>
    <xf numFmtId="0" fontId="3" fillId="34" borderId="18" xfId="0" applyFont="1" applyFill="1" applyBorder="1" applyAlignment="1">
      <alignment vertical="center" wrapText="1"/>
    </xf>
    <xf numFmtId="49" fontId="2" fillId="34" borderId="10" xfId="42" applyNumberFormat="1" applyFont="1" applyFill="1" applyBorder="1" applyAlignment="1">
      <alignment horizontal="center" vertical="center" wrapText="1" readingOrder="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172" fontId="3" fillId="34" borderId="10" xfId="42" applyNumberFormat="1" applyFont="1" applyFill="1" applyBorder="1" applyAlignment="1">
      <alignment horizontal="center" vertical="center" wrapText="1"/>
    </xf>
    <xf numFmtId="172" fontId="3" fillId="34" borderId="17" xfId="42" applyNumberFormat="1" applyFont="1" applyFill="1" applyBorder="1" applyAlignment="1">
      <alignment horizontal="center" vertical="center" wrapText="1" readingOrder="1"/>
    </xf>
    <xf numFmtId="183" fontId="3" fillId="34" borderId="17" xfId="42" applyNumberFormat="1" applyFont="1" applyFill="1" applyBorder="1" applyAlignment="1">
      <alignment horizontal="center" vertical="center" wrapText="1" readingOrder="1"/>
    </xf>
    <xf numFmtId="172" fontId="2" fillId="34" borderId="10" xfId="42" applyNumberFormat="1" applyFont="1" applyFill="1" applyBorder="1" applyAlignment="1">
      <alignment vertical="center" wrapText="1"/>
    </xf>
    <xf numFmtId="172" fontId="3" fillId="34" borderId="10" xfId="42" applyNumberFormat="1" applyFont="1" applyFill="1" applyBorder="1" applyAlignment="1">
      <alignment vertical="center" wrapText="1"/>
    </xf>
    <xf numFmtId="49" fontId="2" fillId="34" borderId="11" xfId="42" applyNumberFormat="1" applyFont="1" applyFill="1" applyBorder="1" applyAlignment="1">
      <alignment horizontal="center" vertical="center" wrapText="1" readingOrder="1"/>
    </xf>
    <xf numFmtId="0" fontId="2" fillId="34" borderId="11" xfId="0" applyFont="1" applyFill="1" applyBorder="1" applyAlignment="1">
      <alignment vertical="center" wrapText="1"/>
    </xf>
    <xf numFmtId="0" fontId="2" fillId="34" borderId="11" xfId="0" applyFont="1" applyFill="1" applyBorder="1" applyAlignment="1">
      <alignment horizontal="center" vertical="center" wrapText="1"/>
    </xf>
    <xf numFmtId="3" fontId="2" fillId="34" borderId="11" xfId="0" applyNumberFormat="1" applyFont="1" applyFill="1" applyBorder="1" applyAlignment="1" quotePrefix="1">
      <alignment vertical="center" wrapText="1"/>
    </xf>
    <xf numFmtId="174" fontId="2" fillId="34" borderId="11" xfId="42" applyNumberFormat="1" applyFont="1" applyFill="1" applyBorder="1" applyAlignment="1" quotePrefix="1">
      <alignment vertical="center" wrapText="1"/>
    </xf>
    <xf numFmtId="183" fontId="3" fillId="34" borderId="11" xfId="42" applyNumberFormat="1" applyFont="1" applyFill="1" applyBorder="1" applyAlignment="1">
      <alignment horizontal="center" vertical="center" wrapText="1" readingOrder="1"/>
    </xf>
    <xf numFmtId="49" fontId="2" fillId="34" borderId="12" xfId="42" applyNumberFormat="1" applyFont="1" applyFill="1" applyBorder="1" applyAlignment="1">
      <alignment horizontal="center" vertical="center" wrapText="1" readingOrder="1"/>
    </xf>
    <xf numFmtId="0" fontId="2" fillId="34" borderId="12" xfId="0" applyFont="1" applyFill="1" applyBorder="1" applyAlignment="1">
      <alignment horizontal="center" vertical="center" wrapText="1"/>
    </xf>
    <xf numFmtId="3" fontId="2" fillId="34" borderId="12" xfId="0" applyNumberFormat="1" applyFont="1" applyFill="1" applyBorder="1" applyAlignment="1" quotePrefix="1">
      <alignment vertical="center" wrapText="1"/>
    </xf>
    <xf numFmtId="183" fontId="3" fillId="34" borderId="12" xfId="42" applyNumberFormat="1" applyFont="1" applyFill="1" applyBorder="1" applyAlignment="1">
      <alignment horizontal="center" vertical="center" wrapText="1" readingOrder="1"/>
    </xf>
    <xf numFmtId="49" fontId="3" fillId="34" borderId="12" xfId="42" applyNumberFormat="1" applyFont="1" applyFill="1" applyBorder="1" applyAlignment="1">
      <alignment horizontal="right" vertical="center" wrapText="1" readingOrder="1"/>
    </xf>
    <xf numFmtId="0" fontId="61" fillId="34" borderId="12" xfId="0" applyFont="1" applyFill="1" applyBorder="1" applyAlignment="1">
      <alignment vertical="center" wrapText="1"/>
    </xf>
    <xf numFmtId="0" fontId="61" fillId="34" borderId="12" xfId="0" applyFont="1" applyFill="1" applyBorder="1" applyAlignment="1">
      <alignment horizontal="center" vertical="center" wrapText="1"/>
    </xf>
    <xf numFmtId="172" fontId="61" fillId="34" borderId="12" xfId="42" applyNumberFormat="1" applyFont="1" applyFill="1" applyBorder="1" applyAlignment="1">
      <alignment vertical="center"/>
    </xf>
    <xf numFmtId="172" fontId="3" fillId="34" borderId="12" xfId="42" applyNumberFormat="1" applyFont="1" applyFill="1" applyBorder="1" applyAlignment="1">
      <alignment vertical="center"/>
    </xf>
    <xf numFmtId="49" fontId="2" fillId="35" borderId="12" xfId="62" applyNumberFormat="1" applyFont="1" applyFill="1" applyBorder="1" applyAlignment="1">
      <alignment horizontal="left" vertical="center" wrapText="1"/>
      <protection/>
    </xf>
    <xf numFmtId="49" fontId="2" fillId="35" borderId="12" xfId="62" applyNumberFormat="1" applyFont="1" applyFill="1" applyBorder="1" applyAlignment="1">
      <alignment horizontal="center" vertical="center" wrapText="1"/>
      <protection/>
    </xf>
    <xf numFmtId="49" fontId="2" fillId="34" borderId="12" xfId="65" applyNumberFormat="1" applyFont="1" applyFill="1" applyBorder="1" applyAlignment="1">
      <alignment horizontal="center" vertical="center" wrapText="1"/>
      <protection/>
    </xf>
    <xf numFmtId="49" fontId="4" fillId="34" borderId="12" xfId="42" applyNumberFormat="1" applyFont="1" applyFill="1" applyBorder="1" applyAlignment="1">
      <alignment horizontal="center" vertical="center" wrapText="1" readingOrder="1"/>
    </xf>
    <xf numFmtId="0" fontId="2" fillId="34" borderId="12" xfId="0" applyFont="1" applyFill="1" applyBorder="1" applyAlignment="1">
      <alignment horizontal="left" vertical="center" wrapText="1"/>
    </xf>
    <xf numFmtId="0" fontId="4" fillId="34" borderId="12" xfId="0" applyFont="1" applyFill="1" applyBorder="1" applyAlignment="1">
      <alignment horizontal="center" vertical="center" wrapText="1"/>
    </xf>
    <xf numFmtId="3" fontId="4" fillId="34" borderId="12" xfId="0" applyNumberFormat="1" applyFont="1" applyFill="1" applyBorder="1" applyAlignment="1" quotePrefix="1">
      <alignment vertical="center" wrapText="1"/>
    </xf>
    <xf numFmtId="2" fontId="3" fillId="34" borderId="12" xfId="0" applyNumberFormat="1" applyFont="1" applyFill="1" applyBorder="1" applyAlignment="1">
      <alignment horizontal="left" vertical="center" wrapText="1"/>
    </xf>
    <xf numFmtId="49" fontId="3" fillId="34" borderId="12" xfId="0" applyNumberFormat="1" applyFont="1" applyFill="1" applyBorder="1" applyAlignment="1">
      <alignment horizontal="center" vertical="center" wrapText="1"/>
    </xf>
    <xf numFmtId="172" fontId="3" fillId="34" borderId="12" xfId="42" applyNumberFormat="1" applyFont="1" applyFill="1" applyBorder="1" applyAlignment="1">
      <alignment vertical="center" wrapText="1"/>
    </xf>
    <xf numFmtId="49" fontId="4" fillId="34" borderId="12" xfId="42" applyNumberFormat="1" applyFont="1" applyFill="1" applyBorder="1" applyAlignment="1">
      <alignment horizontal="right" vertical="center" wrapText="1" readingOrder="1"/>
    </xf>
    <xf numFmtId="49" fontId="4" fillId="34" borderId="12" xfId="0" applyNumberFormat="1" applyFont="1" applyFill="1" applyBorder="1" applyAlignment="1">
      <alignment horizontal="center" vertical="center" wrapText="1"/>
    </xf>
    <xf numFmtId="3" fontId="4" fillId="34" borderId="12" xfId="63" applyNumberFormat="1" applyFont="1" applyFill="1" applyBorder="1" applyAlignment="1">
      <alignment vertical="center"/>
      <protection/>
    </xf>
    <xf numFmtId="0" fontId="63" fillId="34" borderId="12" xfId="0" applyFont="1" applyFill="1" applyBorder="1" applyAlignment="1">
      <alignment vertical="center" wrapText="1"/>
    </xf>
    <xf numFmtId="3" fontId="2" fillId="34" borderId="12" xfId="63" applyNumberFormat="1" applyFont="1" applyFill="1" applyBorder="1" applyAlignment="1">
      <alignment vertical="center"/>
      <protection/>
    </xf>
    <xf numFmtId="49" fontId="3" fillId="34" borderId="12" xfId="0" applyNumberFormat="1" applyFont="1" applyFill="1" applyBorder="1" applyAlignment="1">
      <alignment horizontal="left" vertical="center" wrapText="1"/>
    </xf>
    <xf numFmtId="49" fontId="3" fillId="34" borderId="12" xfId="0" applyNumberFormat="1" applyFont="1" applyFill="1" applyBorder="1" applyAlignment="1" quotePrefix="1">
      <alignment horizontal="center" vertical="center" wrapText="1"/>
    </xf>
    <xf numFmtId="172" fontId="3" fillId="34" borderId="12" xfId="42" applyNumberFormat="1" applyFont="1" applyFill="1" applyBorder="1" applyAlignment="1">
      <alignment vertical="center" wrapText="1" readingOrder="1"/>
    </xf>
    <xf numFmtId="0" fontId="3" fillId="34"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172" fontId="3" fillId="34" borderId="12" xfId="44" applyNumberFormat="1" applyFont="1" applyFill="1" applyBorder="1" applyAlignment="1">
      <alignment vertical="center" wrapText="1"/>
    </xf>
    <xf numFmtId="2" fontId="3" fillId="34" borderId="12" xfId="0" applyNumberFormat="1" applyFont="1" applyFill="1" applyBorder="1" applyAlignment="1">
      <alignment horizontal="left" vertical="center" wrapText="1" shrinkToFit="1" readingOrder="1"/>
    </xf>
    <xf numFmtId="172" fontId="3" fillId="34" borderId="12" xfId="42" applyNumberFormat="1" applyFont="1" applyFill="1" applyBorder="1" applyAlignment="1" quotePrefix="1">
      <alignment vertical="center" wrapText="1"/>
    </xf>
    <xf numFmtId="49" fontId="3" fillId="34" borderId="12" xfId="42" applyNumberFormat="1" applyFont="1" applyFill="1" applyBorder="1" applyAlignment="1">
      <alignment horizontal="center" vertical="center" wrapText="1" readingOrder="1"/>
    </xf>
    <xf numFmtId="0" fontId="63" fillId="34" borderId="12" xfId="0" applyFont="1" applyFill="1" applyBorder="1" applyAlignment="1">
      <alignment horizontal="center" vertical="center" wrapText="1"/>
    </xf>
    <xf numFmtId="172" fontId="63" fillId="34" borderId="12" xfId="42" applyNumberFormat="1" applyFont="1" applyFill="1" applyBorder="1" applyAlignment="1">
      <alignment vertical="center"/>
    </xf>
    <xf numFmtId="183" fontId="2" fillId="34" borderId="12" xfId="42" applyNumberFormat="1" applyFont="1" applyFill="1" applyBorder="1" applyAlignment="1">
      <alignment horizontal="center" vertical="center" wrapText="1" readingOrder="1"/>
    </xf>
    <xf numFmtId="49" fontId="3" fillId="34" borderId="12" xfId="42" applyNumberFormat="1" applyFont="1" applyFill="1" applyBorder="1" applyAlignment="1">
      <alignment horizontal="right" vertical="center" wrapText="1" readingOrder="1"/>
    </xf>
    <xf numFmtId="0" fontId="3" fillId="0" borderId="12" xfId="64" applyFont="1" applyFill="1" applyBorder="1" applyAlignment="1">
      <alignment horizontal="left" vertical="center" wrapText="1"/>
      <protection/>
    </xf>
    <xf numFmtId="172" fontId="3" fillId="0" borderId="12" xfId="42" applyNumberFormat="1" applyFont="1" applyFill="1" applyBorder="1" applyAlignment="1">
      <alignment vertical="center"/>
    </xf>
    <xf numFmtId="172" fontId="2" fillId="34" borderId="12" xfId="42" applyNumberFormat="1" applyFont="1" applyFill="1" applyBorder="1" applyAlignment="1">
      <alignment vertical="center" wrapText="1"/>
    </xf>
    <xf numFmtId="172" fontId="3" fillId="34" borderId="12" xfId="42" applyNumberFormat="1" applyFont="1" applyFill="1" applyBorder="1" applyAlignment="1">
      <alignment vertical="center" wrapText="1"/>
    </xf>
    <xf numFmtId="49" fontId="2" fillId="34" borderId="12" xfId="42" applyNumberFormat="1" applyFont="1" applyFill="1" applyBorder="1" applyAlignment="1">
      <alignment horizontal="right" vertical="center" wrapText="1" readingOrder="1"/>
    </xf>
    <xf numFmtId="172" fontId="2" fillId="34" borderId="12" xfId="42" applyNumberFormat="1" applyFont="1" applyFill="1" applyBorder="1" applyAlignment="1" quotePrefix="1">
      <alignment vertical="center" wrapText="1"/>
    </xf>
    <xf numFmtId="49" fontId="2" fillId="0" borderId="12" xfId="59" applyNumberFormat="1" applyFont="1" applyFill="1" applyBorder="1" applyAlignment="1">
      <alignment vertical="center" wrapText="1"/>
      <protection/>
    </xf>
    <xf numFmtId="49" fontId="2" fillId="0" borderId="12" xfId="0" applyNumberFormat="1" applyFont="1" applyFill="1" applyBorder="1" applyAlignment="1">
      <alignment horizontal="left" vertical="center" wrapText="1"/>
    </xf>
    <xf numFmtId="172" fontId="2" fillId="34" borderId="19" xfId="42" applyNumberFormat="1" applyFont="1" applyFill="1" applyBorder="1" applyAlignment="1">
      <alignment/>
    </xf>
    <xf numFmtId="49" fontId="3" fillId="0" borderId="18"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3" fillId="34" borderId="20" xfId="0" applyFont="1" applyFill="1" applyBorder="1" applyAlignment="1">
      <alignment horizontal="center" vertical="center" wrapText="1"/>
    </xf>
    <xf numFmtId="49" fontId="3" fillId="0" borderId="14" xfId="61" applyNumberFormat="1" applyFont="1" applyFill="1" applyBorder="1" applyAlignment="1">
      <alignment vertical="center" wrapText="1"/>
      <protection/>
    </xf>
    <xf numFmtId="49" fontId="2" fillId="35" borderId="14" xfId="62" applyNumberFormat="1" applyFont="1" applyFill="1" applyBorder="1" applyAlignment="1">
      <alignment horizontal="center" vertical="center" wrapText="1"/>
      <protection/>
    </xf>
    <xf numFmtId="0" fontId="3" fillId="0" borderId="14" xfId="64" applyFont="1" applyFill="1" applyBorder="1" applyAlignment="1">
      <alignment horizontal="center" vertical="center" wrapText="1"/>
      <protection/>
    </xf>
    <xf numFmtId="172" fontId="3" fillId="34" borderId="14" xfId="42" applyNumberFormat="1" applyFont="1" applyFill="1" applyBorder="1" applyAlignment="1" quotePrefix="1">
      <alignment vertical="center" wrapText="1"/>
    </xf>
    <xf numFmtId="172" fontId="3" fillId="34" borderId="14" xfId="42" applyNumberFormat="1" applyFont="1" applyFill="1" applyBorder="1" applyAlignment="1">
      <alignment vertical="center" wrapText="1"/>
    </xf>
    <xf numFmtId="183" fontId="3" fillId="34" borderId="14" xfId="42" applyNumberFormat="1" applyFont="1" applyFill="1" applyBorder="1" applyAlignment="1">
      <alignment horizontal="center" vertical="center" wrapText="1" readingOrder="1"/>
    </xf>
    <xf numFmtId="49" fontId="3" fillId="34" borderId="14" xfId="42" applyNumberFormat="1" applyFont="1" applyFill="1" applyBorder="1" applyAlignment="1">
      <alignment horizontal="right" vertical="center" wrapText="1" readingOrder="1"/>
    </xf>
    <xf numFmtId="0" fontId="61" fillId="34" borderId="12" xfId="0" applyFont="1" applyFill="1" applyBorder="1" applyAlignment="1">
      <alignment horizontal="left" vertical="center" wrapText="1"/>
    </xf>
    <xf numFmtId="0" fontId="4" fillId="34" borderId="21"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7" fillId="0" borderId="0" xfId="0" applyNumberFormat="1" applyFont="1" applyFill="1" applyAlignment="1">
      <alignment horizontal="center" vertical="center"/>
    </xf>
    <xf numFmtId="0" fontId="2" fillId="34" borderId="1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4" xfId="0"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2" fillId="34" borderId="21" xfId="0" applyNumberFormat="1" applyFont="1" applyFill="1" applyBorder="1" applyAlignment="1">
      <alignment horizontal="center" vertical="center" wrapText="1"/>
    </xf>
    <xf numFmtId="49" fontId="2" fillId="34" borderId="25" xfId="0" applyNumberFormat="1" applyFont="1" applyFill="1" applyBorder="1" applyAlignment="1">
      <alignment horizontal="center" vertical="center" wrapText="1"/>
    </xf>
    <xf numFmtId="0" fontId="4" fillId="34" borderId="25" xfId="0" applyFont="1" applyFill="1" applyBorder="1" applyAlignment="1">
      <alignment horizontal="center" vertical="center" wrapText="1"/>
    </xf>
    <xf numFmtId="172" fontId="2" fillId="34" borderId="15" xfId="42" applyNumberFormat="1" applyFont="1" applyFill="1" applyBorder="1" applyAlignment="1">
      <alignment horizontal="center" vertical="center" wrapText="1" readingOrder="1"/>
    </xf>
    <xf numFmtId="172" fontId="2" fillId="34" borderId="25" xfId="42" applyNumberFormat="1" applyFont="1" applyFill="1" applyBorder="1" applyAlignment="1">
      <alignment horizontal="center" vertical="center" wrapText="1" readingOrder="1"/>
    </xf>
    <xf numFmtId="172" fontId="2" fillId="34" borderId="10" xfId="42" applyNumberFormat="1" applyFont="1" applyFill="1" applyBorder="1" applyAlignment="1">
      <alignment horizontal="center" vertical="center" wrapText="1" readingOrder="1"/>
    </xf>
    <xf numFmtId="49" fontId="7" fillId="34" borderId="0" xfId="0" applyNumberFormat="1" applyFont="1" applyFill="1" applyBorder="1" applyAlignment="1">
      <alignment horizontal="center" vertical="center" readingOrder="1"/>
    </xf>
    <xf numFmtId="49" fontId="14" fillId="34" borderId="0" xfId="0" applyNumberFormat="1" applyFont="1" applyFill="1" applyBorder="1" applyAlignment="1">
      <alignment horizontal="center" vertical="center" readingOrder="1"/>
    </xf>
    <xf numFmtId="172" fontId="5" fillId="34" borderId="9" xfId="42" applyNumberFormat="1" applyFont="1" applyFill="1" applyBorder="1" applyAlignment="1">
      <alignment horizontal="center"/>
    </xf>
    <xf numFmtId="49" fontId="2" fillId="34" borderId="10" xfId="42" applyNumberFormat="1" applyFont="1" applyFill="1" applyBorder="1" applyAlignment="1">
      <alignment horizontal="center" vertical="center" wrapText="1" readingOrder="1"/>
    </xf>
    <xf numFmtId="0" fontId="2"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175" fontId="2" fillId="34" borderId="0" xfId="42" applyNumberFormat="1" applyFont="1" applyFill="1" applyBorder="1" applyAlignment="1">
      <alignment horizontal="right" vertical="center" wrapText="1"/>
    </xf>
    <xf numFmtId="175" fontId="63" fillId="34" borderId="0" xfId="42" applyNumberFormat="1" applyFont="1" applyFill="1" applyBorder="1" applyAlignment="1">
      <alignment horizontal="right" vertical="center" wrapText="1"/>
    </xf>
    <xf numFmtId="175" fontId="63" fillId="34" borderId="0" xfId="42" applyNumberFormat="1" applyFont="1" applyFill="1" applyBorder="1" applyAlignment="1">
      <alignment horizontal="center" vertical="center" wrapText="1"/>
    </xf>
    <xf numFmtId="175" fontId="5" fillId="34" borderId="0" xfId="42" applyNumberFormat="1" applyFont="1" applyFill="1" applyBorder="1" applyAlignment="1">
      <alignment horizontal="right" vertical="center" wrapText="1"/>
    </xf>
    <xf numFmtId="175" fontId="61" fillId="34" borderId="0" xfId="42" applyNumberFormat="1" applyFont="1" applyFill="1" applyBorder="1" applyAlignment="1">
      <alignment vertical="center"/>
    </xf>
    <xf numFmtId="175" fontId="3" fillId="34" borderId="0" xfId="42" applyNumberFormat="1" applyFont="1" applyFill="1" applyBorder="1" applyAlignment="1">
      <alignment horizontal="right" vertical="center" wrapText="1"/>
    </xf>
    <xf numFmtId="175" fontId="3" fillId="34" borderId="0" xfId="42" applyNumberFormat="1" applyFont="1" applyFill="1" applyBorder="1" applyAlignment="1">
      <alignment vertical="center"/>
    </xf>
    <xf numFmtId="175" fontId="61" fillId="34" borderId="0" xfId="42" applyNumberFormat="1" applyFont="1" applyFill="1" applyBorder="1" applyAlignment="1">
      <alignment vertical="center" wrapText="1"/>
    </xf>
    <xf numFmtId="175" fontId="2" fillId="34" borderId="0" xfId="42" applyNumberFormat="1" applyFont="1" applyFill="1" applyBorder="1" applyAlignment="1">
      <alignment vertical="center"/>
    </xf>
    <xf numFmtId="175" fontId="5" fillId="34" borderId="0" xfId="42" applyNumberFormat="1" applyFont="1" applyFill="1" applyBorder="1" applyAlignment="1">
      <alignment vertical="center"/>
    </xf>
    <xf numFmtId="175" fontId="3" fillId="34" borderId="0" xfId="42" applyNumberFormat="1" applyFont="1" applyFill="1" applyBorder="1" applyAlignment="1">
      <alignment vertical="center" wrapText="1"/>
    </xf>
    <xf numFmtId="175" fontId="63" fillId="34" borderId="0" xfId="42" applyNumberFormat="1" applyFont="1" applyFill="1" applyBorder="1" applyAlignment="1">
      <alignment vertical="center"/>
    </xf>
    <xf numFmtId="0" fontId="4" fillId="34" borderId="2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61" fillId="34" borderId="12" xfId="0" applyFont="1" applyFill="1" applyBorder="1" applyAlignment="1">
      <alignment horizontal="center" vertical="center" wrapText="1"/>
    </xf>
    <xf numFmtId="49" fontId="3" fillId="34" borderId="12" xfId="0" applyNumberFormat="1" applyFont="1" applyFill="1" applyBorder="1" applyAlignment="1" quotePrefix="1">
      <alignment horizontal="center" vertical="center" wrapText="1"/>
    </xf>
    <xf numFmtId="49" fontId="3" fillId="34" borderId="12" xfId="42" applyNumberFormat="1" applyFont="1" applyFill="1" applyBorder="1" applyAlignment="1" quotePrefix="1">
      <alignment horizontal="center" vertical="center" wrapText="1" readingOrder="1"/>
    </xf>
    <xf numFmtId="3" fontId="3" fillId="34" borderId="12" xfId="0" applyNumberFormat="1" applyFont="1" applyFill="1" applyBorder="1" applyAlignment="1" quotePrefix="1">
      <alignment horizontal="center" vertical="center" wrapText="1"/>
    </xf>
    <xf numFmtId="49" fontId="3" fillId="34" borderId="12" xfId="0" applyNumberFormat="1" applyFont="1" applyFill="1" applyBorder="1" applyAlignment="1">
      <alignment horizontal="center" vertical="center" wrapText="1"/>
    </xf>
    <xf numFmtId="49" fontId="2" fillId="34" borderId="12" xfId="0" applyNumberFormat="1" applyFont="1" applyFill="1" applyBorder="1" applyAlignment="1" quotePrefix="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49" fontId="61" fillId="34" borderId="12" xfId="0" applyNumberFormat="1" applyFont="1" applyFill="1" applyBorder="1" applyAlignment="1">
      <alignment horizontal="center" vertical="center" wrapText="1"/>
    </xf>
    <xf numFmtId="3" fontId="4" fillId="34" borderId="12" xfId="0" applyNumberFormat="1" applyFont="1" applyFill="1" applyBorder="1" applyAlignment="1" quotePrefix="1">
      <alignment horizontal="left" vertical="center" wrapText="1"/>
    </xf>
    <xf numFmtId="0" fontId="3" fillId="34" borderId="14" xfId="0" applyFont="1" applyFill="1" applyBorder="1" applyAlignment="1">
      <alignment horizontal="center" vertical="center" wrapText="1"/>
    </xf>
    <xf numFmtId="0" fontId="6" fillId="34"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34" borderId="0" xfId="0" applyNumberFormat="1" applyFont="1" applyFill="1" applyBorder="1" applyAlignment="1">
      <alignment horizontal="center" vertical="center"/>
    </xf>
  </cellXfs>
  <cellStyles count="7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 Style1 3" xfId="58"/>
    <cellStyle name="Normal 13 3" xfId="59"/>
    <cellStyle name="Normal 17" xfId="60"/>
    <cellStyle name="Normal 2 10 3" xfId="61"/>
    <cellStyle name="Normal 2 4" xfId="62"/>
    <cellStyle name="Normal 4 2" xfId="63"/>
    <cellStyle name="Normal 4 2 4" xfId="64"/>
    <cellStyle name="Normal 79" xfId="65"/>
    <cellStyle name="Note" xfId="66"/>
    <cellStyle name="Output" xfId="67"/>
    <cellStyle name="Percent" xfId="68"/>
    <cellStyle name="Title" xfId="69"/>
    <cellStyle name="Total" xfId="70"/>
    <cellStyle name="Warning Text" xfId="71"/>
  </cellStyles>
  <dxfs count="1">
    <dxf>
      <font>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7"/>
  <sheetViews>
    <sheetView tabSelected="1" view="pageBreakPreview" zoomScale="80" zoomScaleNormal="85" zoomScaleSheetLayoutView="80" workbookViewId="0" topLeftCell="A1">
      <pane xSplit="3" ySplit="11" topLeftCell="D12" activePane="bottomRight" state="frozen"/>
      <selection pane="topLeft" activeCell="A1" sqref="A1"/>
      <selection pane="topRight" activeCell="G1" sqref="G1"/>
      <selection pane="bottomLeft" activeCell="A11" sqref="A11"/>
      <selection pane="bottomRight" activeCell="H13" sqref="H13"/>
    </sheetView>
  </sheetViews>
  <sheetFormatPr defaultColWidth="9.140625" defaultRowHeight="12.75"/>
  <cols>
    <col min="1" max="1" width="5.28125" style="1" bestFit="1" customWidth="1"/>
    <col min="2" max="2" width="46.140625" style="1" customWidth="1"/>
    <col min="3" max="3" width="21.421875" style="101" customWidth="1"/>
    <col min="4" max="4" width="8.421875" style="1" customWidth="1"/>
    <col min="5" max="5" width="7.8515625" style="1" customWidth="1"/>
    <col min="6" max="6" width="7.140625" style="1" bestFit="1" customWidth="1"/>
    <col min="7" max="7" width="9.8515625" style="1" bestFit="1" customWidth="1"/>
    <col min="8" max="8" width="8.140625" style="1" customWidth="1"/>
    <col min="9" max="9" width="7.140625" style="1" bestFit="1" customWidth="1"/>
    <col min="10" max="10" width="7.8515625" style="1" customWidth="1"/>
    <col min="11" max="11" width="10.28125" style="8" customWidth="1"/>
    <col min="12" max="12" width="9.7109375" style="8" customWidth="1"/>
    <col min="13" max="13" width="7.140625" style="8" bestFit="1" customWidth="1"/>
    <col min="14" max="14" width="10.28125" style="8" customWidth="1"/>
    <col min="15" max="17" width="8.7109375" style="8" customWidth="1"/>
    <col min="18" max="19" width="10.28125" style="1" customWidth="1"/>
    <col min="20" max="20" width="42.28125" style="1" customWidth="1"/>
    <col min="21" max="16384" width="9.140625" style="1" customWidth="1"/>
  </cols>
  <sheetData>
    <row r="1" spans="11:17" ht="12.75">
      <c r="K1" s="97"/>
      <c r="L1" s="97"/>
      <c r="M1" s="97"/>
      <c r="N1" s="97"/>
      <c r="O1" s="97"/>
      <c r="P1" s="97"/>
      <c r="Q1" s="97"/>
    </row>
    <row r="2" spans="1:19" ht="18" customHeight="1">
      <c r="A2" s="198" t="s">
        <v>146</v>
      </c>
      <c r="B2" s="198"/>
      <c r="C2" s="198"/>
      <c r="D2" s="198"/>
      <c r="E2" s="198"/>
      <c r="F2" s="198"/>
      <c r="G2" s="198"/>
      <c r="H2" s="198"/>
      <c r="I2" s="198"/>
      <c r="J2" s="198"/>
      <c r="K2" s="198"/>
      <c r="L2" s="198"/>
      <c r="M2" s="198"/>
      <c r="N2" s="198"/>
      <c r="O2" s="198"/>
      <c r="P2" s="198"/>
      <c r="Q2" s="198"/>
      <c r="R2" s="198"/>
      <c r="S2" s="191"/>
    </row>
    <row r="3" spans="1:19" ht="20.25" customHeight="1">
      <c r="A3" s="198" t="s">
        <v>211</v>
      </c>
      <c r="B3" s="198"/>
      <c r="C3" s="198"/>
      <c r="D3" s="198"/>
      <c r="E3" s="198"/>
      <c r="F3" s="198"/>
      <c r="G3" s="198"/>
      <c r="H3" s="198"/>
      <c r="I3" s="198"/>
      <c r="J3" s="198"/>
      <c r="K3" s="198"/>
      <c r="L3" s="198"/>
      <c r="M3" s="198"/>
      <c r="N3" s="198"/>
      <c r="O3" s="198"/>
      <c r="P3" s="198"/>
      <c r="Q3" s="198"/>
      <c r="R3" s="198"/>
      <c r="S3" s="191"/>
    </row>
    <row r="4" spans="1:19" ht="15">
      <c r="A4" s="192" t="s">
        <v>212</v>
      </c>
      <c r="B4" s="192"/>
      <c r="C4" s="192"/>
      <c r="D4" s="192"/>
      <c r="E4" s="192"/>
      <c r="F4" s="192"/>
      <c r="G4" s="192"/>
      <c r="H4" s="192"/>
      <c r="I4" s="192"/>
      <c r="J4" s="192"/>
      <c r="K4" s="192"/>
      <c r="L4" s="192"/>
      <c r="M4" s="192"/>
      <c r="N4" s="192"/>
      <c r="O4" s="192"/>
      <c r="P4" s="192"/>
      <c r="Q4" s="192"/>
      <c r="R4" s="192"/>
      <c r="S4" s="190"/>
    </row>
    <row r="5" spans="1:19" ht="15">
      <c r="A5" s="190"/>
      <c r="B5" s="245"/>
      <c r="C5" s="102"/>
      <c r="D5" s="245"/>
      <c r="E5" s="190"/>
      <c r="F5" s="190"/>
      <c r="G5" s="190"/>
      <c r="H5" s="190"/>
      <c r="I5" s="190"/>
      <c r="J5" s="190"/>
      <c r="K5" s="92"/>
      <c r="L5" s="246"/>
      <c r="M5" s="92"/>
      <c r="N5" s="92"/>
      <c r="O5" s="244" t="s">
        <v>150</v>
      </c>
      <c r="P5" s="244"/>
      <c r="Q5" s="244"/>
      <c r="R5" s="244"/>
      <c r="S5" s="92"/>
    </row>
    <row r="6" spans="1:19" ht="15">
      <c r="A6" s="6"/>
      <c r="B6" s="98"/>
      <c r="C6" s="102"/>
      <c r="D6" s="98"/>
      <c r="E6" s="6"/>
      <c r="F6" s="6"/>
      <c r="G6" s="6"/>
      <c r="H6" s="6"/>
      <c r="I6" s="6"/>
      <c r="J6" s="6"/>
      <c r="K6" s="91"/>
      <c r="L6" s="99"/>
      <c r="M6" s="92"/>
      <c r="N6" s="92"/>
      <c r="O6" s="91"/>
      <c r="P6" s="91"/>
      <c r="Q6" s="91"/>
      <c r="R6" s="92"/>
      <c r="S6" s="92"/>
    </row>
    <row r="7" spans="1:19" ht="35.25" customHeight="1">
      <c r="A7" s="199" t="s">
        <v>0</v>
      </c>
      <c r="B7" s="199" t="s">
        <v>1</v>
      </c>
      <c r="C7" s="205" t="s">
        <v>53</v>
      </c>
      <c r="D7" s="195" t="s">
        <v>213</v>
      </c>
      <c r="E7" s="196"/>
      <c r="F7" s="197"/>
      <c r="G7" s="195" t="s">
        <v>214</v>
      </c>
      <c r="H7" s="196"/>
      <c r="I7" s="196"/>
      <c r="J7" s="197"/>
      <c r="K7" s="195" t="s">
        <v>230</v>
      </c>
      <c r="L7" s="196"/>
      <c r="M7" s="196"/>
      <c r="N7" s="196"/>
      <c r="O7" s="196"/>
      <c r="P7" s="196"/>
      <c r="Q7" s="197"/>
      <c r="R7" s="200" t="s">
        <v>25</v>
      </c>
      <c r="S7" s="216"/>
    </row>
    <row r="8" spans="1:19" ht="32.25" customHeight="1">
      <c r="A8" s="199"/>
      <c r="B8" s="199"/>
      <c r="C8" s="206"/>
      <c r="D8" s="193" t="s">
        <v>24</v>
      </c>
      <c r="E8" s="193" t="s">
        <v>3</v>
      </c>
      <c r="F8" s="193" t="s">
        <v>2</v>
      </c>
      <c r="G8" s="193" t="s">
        <v>24</v>
      </c>
      <c r="H8" s="193" t="s">
        <v>3</v>
      </c>
      <c r="I8" s="193" t="s">
        <v>2</v>
      </c>
      <c r="J8" s="193" t="s">
        <v>147</v>
      </c>
      <c r="K8" s="203" t="s">
        <v>220</v>
      </c>
      <c r="L8" s="230"/>
      <c r="M8" s="204"/>
      <c r="N8" s="231" t="s">
        <v>221</v>
      </c>
      <c r="O8" s="231"/>
      <c r="P8" s="231"/>
      <c r="Q8" s="231"/>
      <c r="R8" s="201"/>
      <c r="S8" s="216"/>
    </row>
    <row r="9" spans="1:19" ht="27">
      <c r="A9" s="200"/>
      <c r="B9" s="200"/>
      <c r="C9" s="207"/>
      <c r="D9" s="194"/>
      <c r="E9" s="194"/>
      <c r="F9" s="194"/>
      <c r="G9" s="194"/>
      <c r="H9" s="194"/>
      <c r="I9" s="194"/>
      <c r="J9" s="208"/>
      <c r="K9" s="100" t="s">
        <v>24</v>
      </c>
      <c r="L9" s="100" t="s">
        <v>3</v>
      </c>
      <c r="M9" s="100" t="s">
        <v>2</v>
      </c>
      <c r="N9" s="189" t="s">
        <v>24</v>
      </c>
      <c r="O9" s="189" t="s">
        <v>3</v>
      </c>
      <c r="P9" s="189" t="s">
        <v>2</v>
      </c>
      <c r="Q9" s="189" t="s">
        <v>147</v>
      </c>
      <c r="R9" s="202"/>
      <c r="S9" s="216"/>
    </row>
    <row r="10" spans="1:19" ht="26.25">
      <c r="A10" s="14">
        <v>1</v>
      </c>
      <c r="B10" s="14">
        <v>2</v>
      </c>
      <c r="C10" s="14">
        <v>3</v>
      </c>
      <c r="D10" s="14" t="s">
        <v>225</v>
      </c>
      <c r="E10" s="14">
        <v>5</v>
      </c>
      <c r="F10" s="14">
        <v>6</v>
      </c>
      <c r="G10" s="14" t="s">
        <v>224</v>
      </c>
      <c r="H10" s="14">
        <v>8</v>
      </c>
      <c r="I10" s="14">
        <v>9</v>
      </c>
      <c r="J10" s="14">
        <v>10</v>
      </c>
      <c r="K10" s="14" t="s">
        <v>223</v>
      </c>
      <c r="L10" s="14">
        <v>12</v>
      </c>
      <c r="M10" s="14">
        <v>13</v>
      </c>
      <c r="N10" s="14" t="s">
        <v>222</v>
      </c>
      <c r="O10" s="14">
        <v>15</v>
      </c>
      <c r="P10" s="14">
        <v>16</v>
      </c>
      <c r="Q10" s="14">
        <v>17</v>
      </c>
      <c r="R10" s="14">
        <v>18</v>
      </c>
      <c r="S10" s="217"/>
    </row>
    <row r="11" spans="1:19" ht="17.25" customHeight="1">
      <c r="A11" s="15"/>
      <c r="B11" s="15" t="s">
        <v>63</v>
      </c>
      <c r="C11" s="103"/>
      <c r="D11" s="16"/>
      <c r="E11" s="16"/>
      <c r="F11" s="16"/>
      <c r="G11" s="16"/>
      <c r="H11" s="16"/>
      <c r="I11" s="16"/>
      <c r="J11" s="16"/>
      <c r="K11" s="16"/>
      <c r="L11" s="16"/>
      <c r="M11" s="16"/>
      <c r="N11" s="16"/>
      <c r="O11" s="16"/>
      <c r="P11" s="16"/>
      <c r="Q11" s="16"/>
      <c r="R11" s="16"/>
      <c r="S11" s="218"/>
    </row>
    <row r="12" spans="1:19" ht="26.25">
      <c r="A12" s="17" t="s">
        <v>4</v>
      </c>
      <c r="B12" s="18" t="s">
        <v>26</v>
      </c>
      <c r="C12" s="36"/>
      <c r="D12" s="20"/>
      <c r="E12" s="96"/>
      <c r="F12" s="20"/>
      <c r="G12" s="20"/>
      <c r="H12" s="20"/>
      <c r="I12" s="20"/>
      <c r="J12" s="20"/>
      <c r="K12" s="20"/>
      <c r="L12" s="20"/>
      <c r="M12" s="20"/>
      <c r="N12" s="20"/>
      <c r="O12" s="20"/>
      <c r="P12" s="20"/>
      <c r="Q12" s="20"/>
      <c r="R12" s="20"/>
      <c r="S12" s="218"/>
    </row>
    <row r="13" spans="1:19" s="7" customFormat="1" ht="13.5">
      <c r="A13" s="21">
        <v>1</v>
      </c>
      <c r="B13" s="22" t="s">
        <v>27</v>
      </c>
      <c r="C13" s="240" t="s">
        <v>54</v>
      </c>
      <c r="D13" s="23"/>
      <c r="E13" s="23"/>
      <c r="F13" s="23"/>
      <c r="G13" s="23"/>
      <c r="H13" s="23"/>
      <c r="I13" s="24"/>
      <c r="J13" s="24"/>
      <c r="K13" s="25"/>
      <c r="L13" s="25"/>
      <c r="M13" s="25"/>
      <c r="N13" s="25"/>
      <c r="O13" s="25"/>
      <c r="P13" s="25"/>
      <c r="Q13" s="25"/>
      <c r="R13" s="20"/>
      <c r="S13" s="218"/>
    </row>
    <row r="14" spans="1:19" s="7" customFormat="1" ht="13.5">
      <c r="A14" s="21">
        <v>2</v>
      </c>
      <c r="B14" s="22" t="s">
        <v>28</v>
      </c>
      <c r="C14" s="240" t="s">
        <v>54</v>
      </c>
      <c r="D14" s="23"/>
      <c r="E14" s="23"/>
      <c r="F14" s="23"/>
      <c r="G14" s="23"/>
      <c r="H14" s="23"/>
      <c r="I14" s="23"/>
      <c r="J14" s="23"/>
      <c r="K14" s="23"/>
      <c r="L14" s="23"/>
      <c r="M14" s="23"/>
      <c r="N14" s="23"/>
      <c r="O14" s="23"/>
      <c r="P14" s="23"/>
      <c r="Q14" s="23"/>
      <c r="R14" s="20"/>
      <c r="S14" s="218"/>
    </row>
    <row r="15" spans="1:19" s="7" customFormat="1" ht="14.25" customHeight="1">
      <c r="A15" s="21">
        <v>3</v>
      </c>
      <c r="B15" s="22" t="s">
        <v>29</v>
      </c>
      <c r="C15" s="240"/>
      <c r="D15" s="23"/>
      <c r="E15" s="23"/>
      <c r="F15" s="23"/>
      <c r="G15" s="23"/>
      <c r="H15" s="23"/>
      <c r="I15" s="23"/>
      <c r="J15" s="23"/>
      <c r="K15" s="23"/>
      <c r="L15" s="23"/>
      <c r="M15" s="23"/>
      <c r="N15" s="23"/>
      <c r="O15" s="23"/>
      <c r="P15" s="23"/>
      <c r="Q15" s="23"/>
      <c r="R15" s="20"/>
      <c r="S15" s="218"/>
    </row>
    <row r="16" spans="1:19" ht="12.75">
      <c r="A16" s="26"/>
      <c r="B16" s="27" t="s">
        <v>55</v>
      </c>
      <c r="C16" s="232" t="s">
        <v>54</v>
      </c>
      <c r="D16" s="29"/>
      <c r="E16" s="29"/>
      <c r="F16" s="29"/>
      <c r="G16" s="29"/>
      <c r="H16" s="29"/>
      <c r="I16" s="37"/>
      <c r="J16" s="37"/>
      <c r="K16" s="30"/>
      <c r="L16" s="30"/>
      <c r="M16" s="30"/>
      <c r="N16" s="30"/>
      <c r="O16" s="30"/>
      <c r="P16" s="30"/>
      <c r="Q16" s="30"/>
      <c r="R16" s="20"/>
      <c r="S16" s="218"/>
    </row>
    <row r="17" spans="1:19" ht="12.75">
      <c r="A17" s="26"/>
      <c r="B17" s="27" t="s">
        <v>56</v>
      </c>
      <c r="C17" s="232" t="s">
        <v>38</v>
      </c>
      <c r="D17" s="29"/>
      <c r="E17" s="29"/>
      <c r="F17" s="29"/>
      <c r="G17" s="29"/>
      <c r="H17" s="29"/>
      <c r="I17" s="37"/>
      <c r="J17" s="37"/>
      <c r="K17" s="30"/>
      <c r="L17" s="30"/>
      <c r="M17" s="30"/>
      <c r="N17" s="30"/>
      <c r="O17" s="30"/>
      <c r="P17" s="30"/>
      <c r="Q17" s="30"/>
      <c r="R17" s="20"/>
      <c r="S17" s="218"/>
    </row>
    <row r="18" spans="1:19" s="7" customFormat="1" ht="13.5">
      <c r="A18" s="21">
        <v>4</v>
      </c>
      <c r="B18" s="22" t="s">
        <v>30</v>
      </c>
      <c r="C18" s="240"/>
      <c r="D18" s="23"/>
      <c r="E18" s="94"/>
      <c r="F18" s="24"/>
      <c r="G18" s="23"/>
      <c r="H18" s="24"/>
      <c r="I18" s="24"/>
      <c r="J18" s="24"/>
      <c r="K18" s="24"/>
      <c r="L18" s="24"/>
      <c r="M18" s="24"/>
      <c r="N18" s="24"/>
      <c r="O18" s="24"/>
      <c r="P18" s="24"/>
      <c r="Q18" s="24"/>
      <c r="R18" s="20"/>
      <c r="S18" s="218"/>
    </row>
    <row r="19" spans="1:19" ht="12.75">
      <c r="A19" s="26"/>
      <c r="B19" s="27" t="s">
        <v>31</v>
      </c>
      <c r="C19" s="232" t="s">
        <v>38</v>
      </c>
      <c r="D19" s="93"/>
      <c r="E19" s="93"/>
      <c r="F19" s="29"/>
      <c r="G19" s="29"/>
      <c r="H19" s="29"/>
      <c r="I19" s="29"/>
      <c r="J19" s="29"/>
      <c r="K19" s="30"/>
      <c r="L19" s="30"/>
      <c r="M19" s="30"/>
      <c r="N19" s="30"/>
      <c r="O19" s="30"/>
      <c r="P19" s="30"/>
      <c r="Q19" s="30"/>
      <c r="R19" s="20"/>
      <c r="S19" s="218"/>
    </row>
    <row r="20" spans="1:19" ht="12.75">
      <c r="A20" s="26"/>
      <c r="B20" s="27" t="s">
        <v>32</v>
      </c>
      <c r="C20" s="232" t="s">
        <v>215</v>
      </c>
      <c r="D20" s="29"/>
      <c r="E20" s="29"/>
      <c r="F20" s="29"/>
      <c r="G20" s="29"/>
      <c r="H20" s="29"/>
      <c r="I20" s="29"/>
      <c r="J20" s="29"/>
      <c r="K20" s="29"/>
      <c r="L20" s="29"/>
      <c r="M20" s="29"/>
      <c r="N20" s="29"/>
      <c r="O20" s="29"/>
      <c r="P20" s="29"/>
      <c r="Q20" s="29"/>
      <c r="R20" s="20"/>
      <c r="S20" s="218"/>
    </row>
    <row r="21" spans="1:19" ht="26.25">
      <c r="A21" s="17" t="s">
        <v>6</v>
      </c>
      <c r="B21" s="18" t="s">
        <v>33</v>
      </c>
      <c r="C21" s="232" t="s">
        <v>215</v>
      </c>
      <c r="D21" s="20"/>
      <c r="E21" s="20"/>
      <c r="F21" s="20"/>
      <c r="G21" s="20"/>
      <c r="H21" s="20"/>
      <c r="I21" s="20"/>
      <c r="J21" s="20"/>
      <c r="K21" s="20"/>
      <c r="L21" s="20"/>
      <c r="M21" s="20"/>
      <c r="N21" s="20"/>
      <c r="O21" s="20"/>
      <c r="P21" s="20"/>
      <c r="Q21" s="20"/>
      <c r="R21" s="20"/>
      <c r="S21" s="218"/>
    </row>
    <row r="22" spans="1:19" ht="39">
      <c r="A22" s="43" t="s">
        <v>7</v>
      </c>
      <c r="B22" s="18" t="s">
        <v>39</v>
      </c>
      <c r="C22" s="44"/>
      <c r="D22" s="20"/>
      <c r="E22" s="20"/>
      <c r="F22" s="20"/>
      <c r="G22" s="20"/>
      <c r="H22" s="20"/>
      <c r="I22" s="20"/>
      <c r="J22" s="20"/>
      <c r="K22" s="20"/>
      <c r="L22" s="20"/>
      <c r="M22" s="20"/>
      <c r="N22" s="20"/>
      <c r="O22" s="20"/>
      <c r="P22" s="20"/>
      <c r="Q22" s="20"/>
      <c r="R22" s="20"/>
      <c r="S22" s="218"/>
    </row>
    <row r="23" spans="1:19" ht="26.25">
      <c r="A23" s="45" t="s">
        <v>8</v>
      </c>
      <c r="B23" s="27" t="s">
        <v>40</v>
      </c>
      <c r="C23" s="232" t="s">
        <v>100</v>
      </c>
      <c r="D23" s="29"/>
      <c r="E23" s="29"/>
      <c r="F23" s="29"/>
      <c r="G23" s="29"/>
      <c r="H23" s="29"/>
      <c r="I23" s="29"/>
      <c r="J23" s="29"/>
      <c r="K23" s="20"/>
      <c r="L23" s="30"/>
      <c r="M23" s="30"/>
      <c r="N23" s="30"/>
      <c r="O23" s="30"/>
      <c r="P23" s="30"/>
      <c r="Q23" s="30"/>
      <c r="R23" s="20"/>
      <c r="S23" s="218"/>
    </row>
    <row r="24" spans="1:19" ht="39">
      <c r="A24" s="46" t="s">
        <v>9</v>
      </c>
      <c r="B24" s="31" t="s">
        <v>41</v>
      </c>
      <c r="C24" s="233" t="s">
        <v>101</v>
      </c>
      <c r="D24" s="32"/>
      <c r="E24" s="32"/>
      <c r="F24" s="32"/>
      <c r="G24" s="32"/>
      <c r="H24" s="32"/>
      <c r="I24" s="32"/>
      <c r="J24" s="32"/>
      <c r="K24" s="32"/>
      <c r="L24" s="32"/>
      <c r="M24" s="32">
        <f>M25+M26+M27</f>
        <v>0</v>
      </c>
      <c r="N24" s="32"/>
      <c r="O24" s="32"/>
      <c r="P24" s="32"/>
      <c r="Q24" s="32"/>
      <c r="R24" s="48"/>
      <c r="S24" s="220"/>
    </row>
    <row r="25" spans="1:19" ht="39">
      <c r="A25" s="46"/>
      <c r="B25" s="49" t="s">
        <v>42</v>
      </c>
      <c r="C25" s="233" t="s">
        <v>101</v>
      </c>
      <c r="D25" s="32"/>
      <c r="E25" s="32"/>
      <c r="F25" s="32"/>
      <c r="G25" s="32"/>
      <c r="H25" s="32"/>
      <c r="I25" s="32"/>
      <c r="J25" s="32"/>
      <c r="K25" s="34"/>
      <c r="L25" s="33"/>
      <c r="M25" s="33"/>
      <c r="N25" s="33"/>
      <c r="O25" s="33"/>
      <c r="P25" s="33"/>
      <c r="Q25" s="33"/>
      <c r="R25" s="48"/>
      <c r="S25" s="220"/>
    </row>
    <row r="26" spans="1:19" s="11" customFormat="1" ht="13.5">
      <c r="A26" s="46"/>
      <c r="B26" s="49" t="s">
        <v>105</v>
      </c>
      <c r="C26" s="233" t="s">
        <v>103</v>
      </c>
      <c r="D26" s="32"/>
      <c r="E26" s="32"/>
      <c r="F26" s="32"/>
      <c r="G26" s="32"/>
      <c r="H26" s="32"/>
      <c r="I26" s="32"/>
      <c r="J26" s="32"/>
      <c r="K26" s="34"/>
      <c r="L26" s="33"/>
      <c r="M26" s="33"/>
      <c r="N26" s="33"/>
      <c r="O26" s="33"/>
      <c r="P26" s="33"/>
      <c r="Q26" s="33"/>
      <c r="R26" s="34"/>
      <c r="S26" s="219"/>
    </row>
    <row r="27" spans="1:19" ht="13.5">
      <c r="A27" s="45" t="s">
        <v>10</v>
      </c>
      <c r="B27" s="50" t="s">
        <v>58</v>
      </c>
      <c r="C27" s="36"/>
      <c r="D27" s="29"/>
      <c r="E27" s="29"/>
      <c r="F27" s="29"/>
      <c r="G27" s="29"/>
      <c r="H27" s="29"/>
      <c r="I27" s="29"/>
      <c r="J27" s="29"/>
      <c r="K27" s="29"/>
      <c r="L27" s="29"/>
      <c r="M27" s="29"/>
      <c r="N27" s="29"/>
      <c r="O27" s="29"/>
      <c r="P27" s="29"/>
      <c r="Q27" s="29"/>
      <c r="R27" s="20"/>
      <c r="S27" s="218"/>
    </row>
    <row r="28" spans="1:19" ht="12.75">
      <c r="A28" s="235" t="s">
        <v>5</v>
      </c>
      <c r="B28" s="40" t="s">
        <v>66</v>
      </c>
      <c r="C28" s="234" t="s">
        <v>215</v>
      </c>
      <c r="D28" s="51"/>
      <c r="E28" s="29"/>
      <c r="F28" s="51"/>
      <c r="G28" s="41"/>
      <c r="H28" s="29"/>
      <c r="I28" s="41"/>
      <c r="J28" s="41"/>
      <c r="K28" s="52"/>
      <c r="L28" s="30"/>
      <c r="M28" s="30"/>
      <c r="N28" s="30"/>
      <c r="O28" s="30"/>
      <c r="P28" s="30"/>
      <c r="Q28" s="30"/>
      <c r="R28" s="20"/>
      <c r="S28" s="218"/>
    </row>
    <row r="29" spans="1:19" ht="52.5">
      <c r="A29" s="17" t="s">
        <v>11</v>
      </c>
      <c r="B29" s="44" t="s">
        <v>34</v>
      </c>
      <c r="C29" s="36"/>
      <c r="D29" s="20"/>
      <c r="E29" s="96"/>
      <c r="F29" s="20"/>
      <c r="G29" s="20"/>
      <c r="H29" s="20"/>
      <c r="I29" s="20"/>
      <c r="J29" s="20"/>
      <c r="K29" s="20"/>
      <c r="L29" s="20"/>
      <c r="M29" s="20"/>
      <c r="N29" s="20"/>
      <c r="O29" s="20"/>
      <c r="P29" s="20"/>
      <c r="Q29" s="20"/>
      <c r="R29" s="20"/>
      <c r="S29" s="218"/>
    </row>
    <row r="30" spans="1:19" ht="13.5">
      <c r="A30" s="45" t="s">
        <v>10</v>
      </c>
      <c r="B30" s="22" t="s">
        <v>58</v>
      </c>
      <c r="C30" s="232" t="s">
        <v>215</v>
      </c>
      <c r="D30" s="20"/>
      <c r="E30" s="20"/>
      <c r="F30" s="20"/>
      <c r="G30" s="20"/>
      <c r="H30" s="20"/>
      <c r="I30" s="20"/>
      <c r="J30" s="20"/>
      <c r="K30" s="30"/>
      <c r="L30" s="30"/>
      <c r="M30" s="30"/>
      <c r="N30" s="30"/>
      <c r="O30" s="30"/>
      <c r="P30" s="30"/>
      <c r="Q30" s="30"/>
      <c r="R30" s="20"/>
      <c r="S30" s="218"/>
    </row>
    <row r="31" spans="1:19" s="12" customFormat="1" ht="13.5">
      <c r="A31" s="54" t="s">
        <v>10</v>
      </c>
      <c r="B31" s="55" t="s">
        <v>106</v>
      </c>
      <c r="C31" s="56"/>
      <c r="D31" s="57"/>
      <c r="E31" s="95"/>
      <c r="F31" s="57"/>
      <c r="G31" s="57"/>
      <c r="H31" s="57"/>
      <c r="I31" s="57"/>
      <c r="J31" s="57"/>
      <c r="K31" s="57"/>
      <c r="L31" s="57"/>
      <c r="M31" s="57"/>
      <c r="N31" s="57"/>
      <c r="O31" s="57"/>
      <c r="P31" s="57"/>
      <c r="Q31" s="57"/>
      <c r="R31" s="34"/>
      <c r="S31" s="219"/>
    </row>
    <row r="32" spans="1:19" s="11" customFormat="1" ht="30" customHeight="1">
      <c r="A32" s="58"/>
      <c r="B32" s="40" t="s">
        <v>107</v>
      </c>
      <c r="C32" s="233" t="s">
        <v>108</v>
      </c>
      <c r="D32" s="32"/>
      <c r="E32" s="32"/>
      <c r="F32" s="32"/>
      <c r="G32" s="32"/>
      <c r="H32" s="32"/>
      <c r="I32" s="32"/>
      <c r="J32" s="32"/>
      <c r="K32" s="32"/>
      <c r="L32" s="32"/>
      <c r="M32" s="32"/>
      <c r="N32" s="32"/>
      <c r="O32" s="32"/>
      <c r="P32" s="32"/>
      <c r="Q32" s="32"/>
      <c r="R32" s="34"/>
      <c r="S32" s="219"/>
    </row>
    <row r="33" spans="1:19" s="9" customFormat="1" ht="26.25">
      <c r="A33" s="58"/>
      <c r="B33" s="40" t="s">
        <v>107</v>
      </c>
      <c r="C33" s="233" t="s">
        <v>109</v>
      </c>
      <c r="D33" s="32"/>
      <c r="E33" s="32"/>
      <c r="F33" s="32"/>
      <c r="G33" s="32"/>
      <c r="H33" s="32"/>
      <c r="I33" s="32"/>
      <c r="J33" s="32"/>
      <c r="K33" s="32"/>
      <c r="L33" s="59"/>
      <c r="M33" s="32"/>
      <c r="N33" s="32"/>
      <c r="O33" s="32"/>
      <c r="P33" s="32"/>
      <c r="Q33" s="32"/>
      <c r="R33" s="34"/>
      <c r="S33" s="219"/>
    </row>
    <row r="34" spans="1:19" ht="26.25">
      <c r="A34" s="38"/>
      <c r="B34" s="40" t="s">
        <v>107</v>
      </c>
      <c r="C34" s="232" t="s">
        <v>110</v>
      </c>
      <c r="D34" s="29"/>
      <c r="E34" s="29"/>
      <c r="F34" s="29"/>
      <c r="G34" s="29"/>
      <c r="H34" s="29"/>
      <c r="I34" s="29"/>
      <c r="J34" s="29"/>
      <c r="K34" s="29"/>
      <c r="L34" s="29"/>
      <c r="M34" s="29"/>
      <c r="N34" s="29"/>
      <c r="O34" s="29"/>
      <c r="P34" s="29"/>
      <c r="Q34" s="29"/>
      <c r="R34" s="20"/>
      <c r="S34" s="218"/>
    </row>
    <row r="35" spans="1:19" s="11" customFormat="1" ht="26.25">
      <c r="A35" s="58"/>
      <c r="B35" s="40" t="s">
        <v>107</v>
      </c>
      <c r="C35" s="233" t="s">
        <v>111</v>
      </c>
      <c r="D35" s="32"/>
      <c r="E35" s="32"/>
      <c r="F35" s="32"/>
      <c r="G35" s="32"/>
      <c r="H35" s="32"/>
      <c r="I35" s="32"/>
      <c r="J35" s="32"/>
      <c r="K35" s="32"/>
      <c r="L35" s="32"/>
      <c r="M35" s="32"/>
      <c r="N35" s="32"/>
      <c r="O35" s="32"/>
      <c r="P35" s="32"/>
      <c r="Q35" s="32"/>
      <c r="R35" s="34"/>
      <c r="S35" s="219"/>
    </row>
    <row r="36" spans="1:19" ht="30.75" customHeight="1">
      <c r="A36" s="62" t="s">
        <v>12</v>
      </c>
      <c r="B36" s="44" t="s">
        <v>35</v>
      </c>
      <c r="C36" s="44"/>
      <c r="D36" s="20"/>
      <c r="E36" s="20"/>
      <c r="F36" s="20"/>
      <c r="G36" s="20"/>
      <c r="H36" s="63"/>
      <c r="I36" s="20"/>
      <c r="J36" s="20"/>
      <c r="K36" s="20"/>
      <c r="L36" s="20"/>
      <c r="M36" s="20"/>
      <c r="N36" s="20"/>
      <c r="O36" s="20"/>
      <c r="P36" s="20"/>
      <c r="Q36" s="20"/>
      <c r="R36" s="20"/>
      <c r="S36" s="218"/>
    </row>
    <row r="37" spans="1:19" ht="69">
      <c r="A37" s="64" t="s">
        <v>57</v>
      </c>
      <c r="B37" s="22" t="s">
        <v>36</v>
      </c>
      <c r="C37" s="35"/>
      <c r="D37" s="23"/>
      <c r="E37" s="23"/>
      <c r="F37" s="23"/>
      <c r="G37" s="20"/>
      <c r="H37" s="23"/>
      <c r="I37" s="23"/>
      <c r="J37" s="23"/>
      <c r="K37" s="23"/>
      <c r="L37" s="23"/>
      <c r="M37" s="23"/>
      <c r="N37" s="23"/>
      <c r="O37" s="23"/>
      <c r="P37" s="23"/>
      <c r="Q37" s="23"/>
      <c r="R37" s="20"/>
      <c r="S37" s="218"/>
    </row>
    <row r="38" spans="1:19" ht="13.5">
      <c r="A38" s="64" t="s">
        <v>10</v>
      </c>
      <c r="B38" s="22" t="s">
        <v>58</v>
      </c>
      <c r="C38" s="232" t="s">
        <v>215</v>
      </c>
      <c r="D38" s="29"/>
      <c r="E38" s="29"/>
      <c r="F38" s="29"/>
      <c r="G38" s="29"/>
      <c r="H38" s="29"/>
      <c r="I38" s="29"/>
      <c r="J38" s="29"/>
      <c r="K38" s="29"/>
      <c r="L38" s="29"/>
      <c r="M38" s="29"/>
      <c r="N38" s="29"/>
      <c r="O38" s="29"/>
      <c r="P38" s="29"/>
      <c r="Q38" s="29"/>
      <c r="R38" s="20"/>
      <c r="S38" s="218"/>
    </row>
    <row r="39" spans="1:19" s="13" customFormat="1" ht="15" customHeight="1">
      <c r="A39" s="67" t="s">
        <v>10</v>
      </c>
      <c r="B39" s="35" t="s">
        <v>52</v>
      </c>
      <c r="C39" s="232" t="s">
        <v>102</v>
      </c>
      <c r="D39" s="61"/>
      <c r="E39" s="61"/>
      <c r="F39" s="61"/>
      <c r="G39" s="61"/>
      <c r="H39" s="61"/>
      <c r="I39" s="61"/>
      <c r="J39" s="61"/>
      <c r="K39" s="61"/>
      <c r="L39" s="61"/>
      <c r="M39" s="61"/>
      <c r="N39" s="61"/>
      <c r="O39" s="61"/>
      <c r="P39" s="61"/>
      <c r="Q39" s="61"/>
      <c r="R39" s="61"/>
      <c r="S39" s="221"/>
    </row>
    <row r="40" spans="1:19" ht="39">
      <c r="A40" s="64" t="s">
        <v>13</v>
      </c>
      <c r="B40" s="70" t="s">
        <v>43</v>
      </c>
      <c r="C40" s="233" t="s">
        <v>133</v>
      </c>
      <c r="D40" s="29"/>
      <c r="E40" s="29"/>
      <c r="F40" s="29"/>
      <c r="G40" s="29"/>
      <c r="H40" s="29"/>
      <c r="I40" s="29"/>
      <c r="J40" s="29"/>
      <c r="K40" s="29"/>
      <c r="L40" s="29"/>
      <c r="M40" s="29"/>
      <c r="N40" s="29"/>
      <c r="O40" s="29"/>
      <c r="P40" s="29"/>
      <c r="Q40" s="29"/>
      <c r="R40" s="29"/>
      <c r="S40" s="223"/>
    </row>
    <row r="41" spans="1:19" s="11" customFormat="1" ht="13.5">
      <c r="A41" s="46" t="s">
        <v>5</v>
      </c>
      <c r="B41" s="69" t="s">
        <v>14</v>
      </c>
      <c r="C41" s="47"/>
      <c r="D41" s="32"/>
      <c r="E41" s="32"/>
      <c r="F41" s="32"/>
      <c r="G41" s="32"/>
      <c r="H41" s="32"/>
      <c r="I41" s="32"/>
      <c r="J41" s="32"/>
      <c r="K41" s="33"/>
      <c r="L41" s="32"/>
      <c r="M41" s="32"/>
      <c r="N41" s="32"/>
      <c r="O41" s="32"/>
      <c r="P41" s="32"/>
      <c r="Q41" s="32"/>
      <c r="R41" s="41"/>
      <c r="S41" s="222"/>
    </row>
    <row r="42" spans="1:19" ht="39">
      <c r="A42" s="45" t="s">
        <v>15</v>
      </c>
      <c r="B42" s="18" t="s">
        <v>44</v>
      </c>
      <c r="C42" s="36"/>
      <c r="D42" s="29"/>
      <c r="E42" s="29"/>
      <c r="F42" s="29"/>
      <c r="G42" s="29"/>
      <c r="H42" s="29"/>
      <c r="I42" s="29"/>
      <c r="J42" s="29"/>
      <c r="K42" s="29"/>
      <c r="L42" s="29"/>
      <c r="M42" s="29"/>
      <c r="N42" s="29"/>
      <c r="O42" s="29"/>
      <c r="P42" s="29"/>
      <c r="Q42" s="29"/>
      <c r="R42" s="29"/>
      <c r="S42" s="223"/>
    </row>
    <row r="43" spans="1:19" ht="13.5">
      <c r="A43" s="45" t="s">
        <v>10</v>
      </c>
      <c r="B43" s="239" t="s">
        <v>59</v>
      </c>
      <c r="C43" s="36"/>
      <c r="D43" s="29"/>
      <c r="E43" s="29"/>
      <c r="F43" s="29"/>
      <c r="G43" s="29"/>
      <c r="H43" s="29"/>
      <c r="I43" s="29"/>
      <c r="J43" s="29"/>
      <c r="K43" s="29"/>
      <c r="L43" s="29"/>
      <c r="M43" s="29"/>
      <c r="N43" s="29"/>
      <c r="O43" s="29"/>
      <c r="P43" s="29"/>
      <c r="Q43" s="29"/>
      <c r="R43" s="29"/>
      <c r="S43" s="223"/>
    </row>
    <row r="44" spans="1:19" ht="26.25">
      <c r="A44" s="238" t="s">
        <v>5</v>
      </c>
      <c r="B44" s="19" t="s">
        <v>44</v>
      </c>
      <c r="C44" s="72" t="s">
        <v>216</v>
      </c>
      <c r="D44" s="29"/>
      <c r="E44" s="29"/>
      <c r="F44" s="29"/>
      <c r="G44" s="29"/>
      <c r="H44" s="30"/>
      <c r="I44" s="30"/>
      <c r="J44" s="30"/>
      <c r="K44" s="30"/>
      <c r="L44" s="30"/>
      <c r="M44" s="30"/>
      <c r="N44" s="30"/>
      <c r="O44" s="30"/>
      <c r="P44" s="30"/>
      <c r="Q44" s="30"/>
      <c r="R44" s="42"/>
      <c r="S44" s="224"/>
    </row>
    <row r="45" spans="1:19" ht="26.25">
      <c r="A45" s="71" t="s">
        <v>5</v>
      </c>
      <c r="B45" s="19" t="s">
        <v>44</v>
      </c>
      <c r="C45" s="236" t="s">
        <v>217</v>
      </c>
      <c r="D45" s="29"/>
      <c r="E45" s="29"/>
      <c r="F45" s="29"/>
      <c r="G45" s="29"/>
      <c r="H45" s="30"/>
      <c r="I45" s="29"/>
      <c r="J45" s="29"/>
      <c r="K45" s="30"/>
      <c r="L45" s="73"/>
      <c r="M45" s="73"/>
      <c r="N45" s="73"/>
      <c r="O45" s="73"/>
      <c r="P45" s="73"/>
      <c r="Q45" s="73"/>
      <c r="R45" s="42"/>
      <c r="S45" s="224"/>
    </row>
    <row r="46" spans="1:19" ht="13.5">
      <c r="A46" s="238" t="s">
        <v>10</v>
      </c>
      <c r="B46" s="239" t="s">
        <v>60</v>
      </c>
      <c r="C46" s="72"/>
      <c r="D46" s="29"/>
      <c r="E46" s="29"/>
      <c r="F46" s="29"/>
      <c r="G46" s="29"/>
      <c r="H46" s="30"/>
      <c r="I46" s="30"/>
      <c r="J46" s="30"/>
      <c r="K46" s="30"/>
      <c r="L46" s="30"/>
      <c r="M46" s="30"/>
      <c r="N46" s="30"/>
      <c r="O46" s="30"/>
      <c r="P46" s="30"/>
      <c r="Q46" s="30"/>
      <c r="R46" s="42"/>
      <c r="S46" s="224"/>
    </row>
    <row r="47" spans="1:19" s="8" customFormat="1" ht="26.25">
      <c r="A47" s="74"/>
      <c r="B47" s="27" t="s">
        <v>44</v>
      </c>
      <c r="C47" s="237" t="s">
        <v>54</v>
      </c>
      <c r="D47" s="29"/>
      <c r="E47" s="29"/>
      <c r="F47" s="29"/>
      <c r="G47" s="29"/>
      <c r="H47" s="30"/>
      <c r="I47" s="29"/>
      <c r="J47" s="29"/>
      <c r="K47" s="30"/>
      <c r="L47" s="29"/>
      <c r="M47" s="29"/>
      <c r="N47" s="29"/>
      <c r="O47" s="29"/>
      <c r="P47" s="29"/>
      <c r="Q47" s="29"/>
      <c r="R47" s="42"/>
      <c r="S47" s="224"/>
    </row>
    <row r="48" spans="1:19" s="8" customFormat="1" ht="26.25">
      <c r="A48" s="43" t="s">
        <v>16</v>
      </c>
      <c r="B48" s="18" t="s">
        <v>37</v>
      </c>
      <c r="C48" s="44"/>
      <c r="D48" s="20"/>
      <c r="E48" s="20"/>
      <c r="F48" s="20"/>
      <c r="G48" s="20"/>
      <c r="H48" s="20"/>
      <c r="I48" s="20"/>
      <c r="J48" s="20"/>
      <c r="K48" s="20"/>
      <c r="L48" s="20"/>
      <c r="M48" s="20"/>
      <c r="N48" s="20"/>
      <c r="O48" s="20"/>
      <c r="P48" s="20"/>
      <c r="Q48" s="20"/>
      <c r="R48" s="75"/>
      <c r="S48" s="226"/>
    </row>
    <row r="49" spans="1:19" s="8" customFormat="1" ht="12.75">
      <c r="A49" s="43" t="s">
        <v>10</v>
      </c>
      <c r="B49" s="44" t="s">
        <v>59</v>
      </c>
      <c r="C49" s="65"/>
      <c r="D49" s="29"/>
      <c r="E49" s="29"/>
      <c r="F49" s="29"/>
      <c r="G49" s="29"/>
      <c r="H49" s="37"/>
      <c r="I49" s="37"/>
      <c r="J49" s="37"/>
      <c r="K49" s="53"/>
      <c r="L49" s="53"/>
      <c r="M49" s="53"/>
      <c r="N49" s="53"/>
      <c r="O49" s="53"/>
      <c r="P49" s="53"/>
      <c r="Q49" s="53"/>
      <c r="R49" s="52"/>
      <c r="S49" s="227"/>
    </row>
    <row r="50" spans="1:19" s="8" customFormat="1" ht="26.25">
      <c r="A50" s="43"/>
      <c r="B50" s="19" t="s">
        <v>218</v>
      </c>
      <c r="C50" s="232" t="s">
        <v>215</v>
      </c>
      <c r="D50" s="29"/>
      <c r="E50" s="29"/>
      <c r="F50" s="29"/>
      <c r="G50" s="29"/>
      <c r="H50" s="37"/>
      <c r="I50" s="37"/>
      <c r="J50" s="37"/>
      <c r="K50" s="53"/>
      <c r="L50" s="53"/>
      <c r="M50" s="53"/>
      <c r="N50" s="53"/>
      <c r="O50" s="53"/>
      <c r="P50" s="53"/>
      <c r="Q50" s="53"/>
      <c r="R50" s="52"/>
      <c r="S50" s="227"/>
    </row>
    <row r="51" spans="1:19" s="8" customFormat="1" ht="66">
      <c r="A51" s="43"/>
      <c r="B51" s="19" t="s">
        <v>229</v>
      </c>
      <c r="C51" s="232" t="s">
        <v>226</v>
      </c>
      <c r="D51" s="29"/>
      <c r="E51" s="29"/>
      <c r="F51" s="29"/>
      <c r="G51" s="29"/>
      <c r="H51" s="37"/>
      <c r="I51" s="37"/>
      <c r="J51" s="37"/>
      <c r="K51" s="53"/>
      <c r="L51" s="53"/>
      <c r="M51" s="53"/>
      <c r="N51" s="53"/>
      <c r="O51" s="53"/>
      <c r="P51" s="53"/>
      <c r="Q51" s="53"/>
      <c r="R51" s="52"/>
      <c r="S51" s="227"/>
    </row>
    <row r="52" spans="1:19" s="8" customFormat="1" ht="66">
      <c r="A52" s="43"/>
      <c r="B52" s="19" t="s">
        <v>228</v>
      </c>
      <c r="C52" s="232" t="s">
        <v>227</v>
      </c>
      <c r="D52" s="29"/>
      <c r="E52" s="29"/>
      <c r="F52" s="29"/>
      <c r="G52" s="29"/>
      <c r="H52" s="37"/>
      <c r="I52" s="37"/>
      <c r="J52" s="37"/>
      <c r="K52" s="53"/>
      <c r="L52" s="53"/>
      <c r="M52" s="53"/>
      <c r="N52" s="53"/>
      <c r="O52" s="53"/>
      <c r="P52" s="53"/>
      <c r="Q52" s="53"/>
      <c r="R52" s="52"/>
      <c r="S52" s="227"/>
    </row>
    <row r="53" spans="1:19" s="8" customFormat="1" ht="12.75">
      <c r="A53" s="43" t="s">
        <v>10</v>
      </c>
      <c r="B53" s="44" t="s">
        <v>60</v>
      </c>
      <c r="C53" s="36"/>
      <c r="D53" s="29"/>
      <c r="E53" s="29"/>
      <c r="F53" s="29"/>
      <c r="G53" s="29"/>
      <c r="H53" s="29"/>
      <c r="I53" s="29"/>
      <c r="J53" s="29"/>
      <c r="K53" s="29"/>
      <c r="L53" s="29"/>
      <c r="M53" s="29"/>
      <c r="N53" s="29"/>
      <c r="O53" s="29"/>
      <c r="P53" s="29"/>
      <c r="Q53" s="29"/>
      <c r="R53" s="42"/>
      <c r="S53" s="224"/>
    </row>
    <row r="54" spans="1:19" ht="26.25">
      <c r="A54" s="68"/>
      <c r="B54" s="19" t="s">
        <v>218</v>
      </c>
      <c r="C54" s="233" t="s">
        <v>97</v>
      </c>
      <c r="D54" s="32"/>
      <c r="E54" s="60"/>
      <c r="F54" s="60"/>
      <c r="G54" s="32"/>
      <c r="H54" s="32"/>
      <c r="I54" s="32"/>
      <c r="J54" s="32"/>
      <c r="K54" s="33"/>
      <c r="L54" s="33"/>
      <c r="M54" s="33"/>
      <c r="N54" s="33"/>
      <c r="O54" s="33"/>
      <c r="P54" s="33"/>
      <c r="Q54" s="33"/>
      <c r="R54" s="33"/>
      <c r="S54" s="225"/>
    </row>
    <row r="55" spans="1:19" s="11" customFormat="1" ht="26.25">
      <c r="A55" s="68"/>
      <c r="B55" s="19" t="s">
        <v>218</v>
      </c>
      <c r="C55" s="233" t="s">
        <v>98</v>
      </c>
      <c r="D55" s="32"/>
      <c r="E55" s="60"/>
      <c r="F55" s="60"/>
      <c r="G55" s="32"/>
      <c r="H55" s="32"/>
      <c r="I55" s="32"/>
      <c r="J55" s="32"/>
      <c r="K55" s="33"/>
      <c r="L55" s="33"/>
      <c r="M55" s="33"/>
      <c r="N55" s="33"/>
      <c r="O55" s="33"/>
      <c r="P55" s="33"/>
      <c r="Q55" s="33"/>
      <c r="R55" s="33"/>
      <c r="S55" s="225"/>
    </row>
    <row r="56" spans="1:19" s="8" customFormat="1" ht="26.25">
      <c r="A56" s="76"/>
      <c r="B56" s="19" t="s">
        <v>218</v>
      </c>
      <c r="C56" s="232" t="s">
        <v>99</v>
      </c>
      <c r="D56" s="29"/>
      <c r="E56" s="37"/>
      <c r="F56" s="37"/>
      <c r="G56" s="29"/>
      <c r="H56" s="29"/>
      <c r="I56" s="29"/>
      <c r="J56" s="29"/>
      <c r="K56" s="30"/>
      <c r="L56" s="30"/>
      <c r="M56" s="30"/>
      <c r="N56" s="30"/>
      <c r="O56" s="30"/>
      <c r="P56" s="30"/>
      <c r="Q56" s="30"/>
      <c r="R56" s="30"/>
      <c r="S56" s="228"/>
    </row>
    <row r="57" spans="1:19" s="8" customFormat="1" ht="26.25">
      <c r="A57" s="76"/>
      <c r="B57" s="19" t="s">
        <v>218</v>
      </c>
      <c r="C57" s="232" t="s">
        <v>130</v>
      </c>
      <c r="D57" s="29"/>
      <c r="E57" s="37"/>
      <c r="F57" s="37"/>
      <c r="G57" s="29"/>
      <c r="H57" s="29"/>
      <c r="I57" s="29"/>
      <c r="J57" s="29"/>
      <c r="K57" s="30"/>
      <c r="L57" s="30"/>
      <c r="M57" s="30"/>
      <c r="N57" s="30"/>
      <c r="O57" s="30"/>
      <c r="P57" s="30"/>
      <c r="Q57" s="30"/>
      <c r="R57" s="30"/>
      <c r="S57" s="228"/>
    </row>
    <row r="58" spans="1:19" s="8" customFormat="1" ht="26.25">
      <c r="A58" s="76"/>
      <c r="B58" s="19" t="s">
        <v>218</v>
      </c>
      <c r="C58" s="232" t="s">
        <v>128</v>
      </c>
      <c r="D58" s="29"/>
      <c r="E58" s="37"/>
      <c r="F58" s="37"/>
      <c r="G58" s="29"/>
      <c r="H58" s="29"/>
      <c r="I58" s="29"/>
      <c r="J58" s="29"/>
      <c r="K58" s="30"/>
      <c r="L58" s="30"/>
      <c r="M58" s="30"/>
      <c r="N58" s="30"/>
      <c r="O58" s="30"/>
      <c r="P58" s="30"/>
      <c r="Q58" s="30"/>
      <c r="R58" s="30"/>
      <c r="S58" s="228"/>
    </row>
    <row r="59" spans="1:19" ht="26.25">
      <c r="A59" s="43" t="s">
        <v>17</v>
      </c>
      <c r="B59" s="18" t="s">
        <v>45</v>
      </c>
      <c r="C59" s="44"/>
      <c r="D59" s="20"/>
      <c r="E59" s="20"/>
      <c r="F59" s="20"/>
      <c r="G59" s="20"/>
      <c r="H59" s="20"/>
      <c r="I59" s="20"/>
      <c r="J59" s="20"/>
      <c r="K59" s="20"/>
      <c r="L59" s="20"/>
      <c r="M59" s="20"/>
      <c r="N59" s="20"/>
      <c r="O59" s="20"/>
      <c r="P59" s="20"/>
      <c r="Q59" s="20"/>
      <c r="R59" s="75"/>
      <c r="S59" s="226"/>
    </row>
    <row r="60" spans="1:19" ht="21.75" customHeight="1">
      <c r="A60" s="43" t="s">
        <v>10</v>
      </c>
      <c r="B60" s="44" t="s">
        <v>59</v>
      </c>
      <c r="C60" s="77"/>
      <c r="D60" s="29"/>
      <c r="E60" s="29"/>
      <c r="F60" s="29"/>
      <c r="G60" s="29"/>
      <c r="H60" s="29"/>
      <c r="I60" s="29"/>
      <c r="J60" s="29"/>
      <c r="K60" s="29"/>
      <c r="L60" s="29"/>
      <c r="M60" s="29"/>
      <c r="N60" s="29"/>
      <c r="O60" s="29"/>
      <c r="P60" s="29"/>
      <c r="Q60" s="29"/>
      <c r="R60" s="75"/>
      <c r="S60" s="226"/>
    </row>
    <row r="61" spans="1:19" ht="66">
      <c r="A61" s="78"/>
      <c r="B61" s="79" t="s">
        <v>84</v>
      </c>
      <c r="C61" s="241" t="s">
        <v>219</v>
      </c>
      <c r="D61" s="32"/>
      <c r="E61" s="32"/>
      <c r="F61" s="32"/>
      <c r="G61" s="32"/>
      <c r="H61" s="32"/>
      <c r="I61" s="32"/>
      <c r="J61" s="32"/>
      <c r="K61" s="80"/>
      <c r="L61" s="33"/>
      <c r="M61" s="33"/>
      <c r="N61" s="33"/>
      <c r="O61" s="33"/>
      <c r="P61" s="33"/>
      <c r="Q61" s="33"/>
      <c r="R61" s="81"/>
      <c r="S61" s="229"/>
    </row>
    <row r="62" spans="1:19" ht="92.25">
      <c r="A62" s="43"/>
      <c r="B62" s="72" t="s">
        <v>117</v>
      </c>
      <c r="C62" s="237" t="s">
        <v>86</v>
      </c>
      <c r="D62" s="29"/>
      <c r="E62" s="29"/>
      <c r="F62" s="29"/>
      <c r="G62" s="29"/>
      <c r="H62" s="29"/>
      <c r="I62" s="29"/>
      <c r="J62" s="29"/>
      <c r="K62" s="30"/>
      <c r="L62" s="30"/>
      <c r="M62" s="30"/>
      <c r="N62" s="30"/>
      <c r="O62" s="30"/>
      <c r="P62" s="30"/>
      <c r="Q62" s="30"/>
      <c r="R62" s="75"/>
      <c r="S62" s="226"/>
    </row>
    <row r="63" spans="1:19" ht="66">
      <c r="A63" s="43"/>
      <c r="B63" s="72" t="s">
        <v>118</v>
      </c>
      <c r="C63" s="237" t="s">
        <v>83</v>
      </c>
      <c r="D63" s="29"/>
      <c r="E63" s="29"/>
      <c r="F63" s="29"/>
      <c r="G63" s="29"/>
      <c r="H63" s="29"/>
      <c r="I63" s="29"/>
      <c r="J63" s="29"/>
      <c r="K63" s="66"/>
      <c r="L63" s="66"/>
      <c r="M63" s="66"/>
      <c r="N63" s="66"/>
      <c r="O63" s="66"/>
      <c r="P63" s="66"/>
      <c r="Q63" s="66"/>
      <c r="R63" s="75"/>
      <c r="S63" s="226"/>
    </row>
    <row r="64" spans="1:19" ht="13.5">
      <c r="A64" s="43" t="s">
        <v>10</v>
      </c>
      <c r="B64" s="242" t="s">
        <v>60</v>
      </c>
      <c r="C64" s="28"/>
      <c r="D64" s="29"/>
      <c r="E64" s="29"/>
      <c r="F64" s="29"/>
      <c r="G64" s="23"/>
      <c r="H64" s="23"/>
      <c r="I64" s="23"/>
      <c r="J64" s="23"/>
      <c r="K64" s="23"/>
      <c r="L64" s="23"/>
      <c r="M64" s="23"/>
      <c r="N64" s="23"/>
      <c r="O64" s="23"/>
      <c r="P64" s="23"/>
      <c r="Q64" s="23"/>
      <c r="R64" s="75"/>
      <c r="S64" s="226"/>
    </row>
    <row r="65" spans="1:19" s="8" customFormat="1" ht="26.25">
      <c r="A65" s="82"/>
      <c r="B65" s="72" t="s">
        <v>119</v>
      </c>
      <c r="C65" s="237" t="s">
        <v>54</v>
      </c>
      <c r="D65" s="29"/>
      <c r="E65" s="29"/>
      <c r="F65" s="29"/>
      <c r="G65" s="29"/>
      <c r="H65" s="29"/>
      <c r="I65" s="29"/>
      <c r="J65" s="29"/>
      <c r="K65" s="66"/>
      <c r="L65" s="66"/>
      <c r="M65" s="66"/>
      <c r="N65" s="66"/>
      <c r="O65" s="66"/>
      <c r="P65" s="66"/>
      <c r="Q65" s="66"/>
      <c r="R65" s="75"/>
      <c r="S65" s="226"/>
    </row>
    <row r="66" spans="1:19" ht="26.25">
      <c r="A66" s="43" t="s">
        <v>18</v>
      </c>
      <c r="B66" s="44" t="s">
        <v>46</v>
      </c>
      <c r="C66" s="232"/>
      <c r="D66" s="20"/>
      <c r="E66" s="20"/>
      <c r="F66" s="20"/>
      <c r="G66" s="20"/>
      <c r="H66" s="20"/>
      <c r="I66" s="20"/>
      <c r="J66" s="20"/>
      <c r="K66" s="20"/>
      <c r="L66" s="20"/>
      <c r="M66" s="20"/>
      <c r="N66" s="20"/>
      <c r="O66" s="20"/>
      <c r="P66" s="20"/>
      <c r="Q66" s="20"/>
      <c r="R66" s="42"/>
      <c r="S66" s="224"/>
    </row>
    <row r="67" spans="1:19" ht="39">
      <c r="A67" s="83" t="s">
        <v>19</v>
      </c>
      <c r="B67" s="84" t="s">
        <v>51</v>
      </c>
      <c r="C67" s="232" t="s">
        <v>38</v>
      </c>
      <c r="D67" s="29"/>
      <c r="E67" s="29"/>
      <c r="F67" s="29"/>
      <c r="G67" s="29"/>
      <c r="H67" s="29"/>
      <c r="I67" s="29"/>
      <c r="J67" s="29"/>
      <c r="K67" s="29"/>
      <c r="L67" s="29"/>
      <c r="M67" s="29"/>
      <c r="N67" s="29"/>
      <c r="O67" s="29"/>
      <c r="P67" s="29"/>
      <c r="Q67" s="29"/>
      <c r="R67" s="42"/>
      <c r="S67" s="224"/>
    </row>
    <row r="68" spans="1:19" ht="26.25">
      <c r="A68" s="83" t="s">
        <v>20</v>
      </c>
      <c r="B68" s="84" t="s">
        <v>50</v>
      </c>
      <c r="C68" s="232"/>
      <c r="D68" s="29"/>
      <c r="E68" s="29"/>
      <c r="F68" s="29"/>
      <c r="G68" s="29"/>
      <c r="H68" s="29"/>
      <c r="I68" s="29"/>
      <c r="J68" s="29"/>
      <c r="K68" s="29"/>
      <c r="L68" s="29"/>
      <c r="M68" s="29"/>
      <c r="N68" s="29"/>
      <c r="O68" s="29"/>
      <c r="P68" s="29"/>
      <c r="Q68" s="29"/>
      <c r="R68" s="42"/>
      <c r="S68" s="224"/>
    </row>
    <row r="69" spans="1:19" ht="26.25">
      <c r="A69" s="85" t="s">
        <v>5</v>
      </c>
      <c r="B69" s="84" t="s">
        <v>87</v>
      </c>
      <c r="C69" s="232" t="s">
        <v>38</v>
      </c>
      <c r="D69" s="29"/>
      <c r="E69" s="29"/>
      <c r="F69" s="29"/>
      <c r="G69" s="29"/>
      <c r="H69" s="29"/>
      <c r="I69" s="29"/>
      <c r="J69" s="29"/>
      <c r="K69" s="30"/>
      <c r="L69" s="30"/>
      <c r="M69" s="30"/>
      <c r="N69" s="30"/>
      <c r="O69" s="30"/>
      <c r="P69" s="30"/>
      <c r="Q69" s="30"/>
      <c r="R69" s="42"/>
      <c r="S69" s="224"/>
    </row>
    <row r="70" spans="1:19" ht="13.5">
      <c r="A70" s="85" t="s">
        <v>5</v>
      </c>
      <c r="B70" s="84" t="s">
        <v>88</v>
      </c>
      <c r="C70" s="232" t="s">
        <v>89</v>
      </c>
      <c r="D70" s="29"/>
      <c r="E70" s="29"/>
      <c r="F70" s="29"/>
      <c r="G70" s="29"/>
      <c r="H70" s="29"/>
      <c r="I70" s="29"/>
      <c r="J70" s="29"/>
      <c r="K70" s="30"/>
      <c r="L70" s="29"/>
      <c r="M70" s="29"/>
      <c r="N70" s="29"/>
      <c r="O70" s="29"/>
      <c r="P70" s="29"/>
      <c r="Q70" s="29"/>
      <c r="R70" s="42"/>
      <c r="S70" s="224"/>
    </row>
    <row r="71" spans="1:19" ht="39">
      <c r="A71" s="85" t="s">
        <v>5</v>
      </c>
      <c r="B71" s="84" t="s">
        <v>104</v>
      </c>
      <c r="C71" s="232" t="s">
        <v>85</v>
      </c>
      <c r="D71" s="29"/>
      <c r="E71" s="29"/>
      <c r="F71" s="29"/>
      <c r="G71" s="29"/>
      <c r="H71" s="29"/>
      <c r="I71" s="29"/>
      <c r="J71" s="29"/>
      <c r="K71" s="30"/>
      <c r="L71" s="29"/>
      <c r="M71" s="29"/>
      <c r="N71" s="29"/>
      <c r="O71" s="29"/>
      <c r="P71" s="29"/>
      <c r="Q71" s="29"/>
      <c r="R71" s="42"/>
      <c r="S71" s="224"/>
    </row>
    <row r="72" spans="1:19" ht="39">
      <c r="A72" s="43" t="s">
        <v>21</v>
      </c>
      <c r="B72" s="18" t="s">
        <v>49</v>
      </c>
      <c r="C72" s="36"/>
      <c r="D72" s="20"/>
      <c r="E72" s="20"/>
      <c r="F72" s="20"/>
      <c r="G72" s="20"/>
      <c r="H72" s="20"/>
      <c r="I72" s="20"/>
      <c r="J72" s="20"/>
      <c r="K72" s="20"/>
      <c r="L72" s="20"/>
      <c r="M72" s="20"/>
      <c r="N72" s="20"/>
      <c r="O72" s="20"/>
      <c r="P72" s="20"/>
      <c r="Q72" s="20"/>
      <c r="R72" s="42"/>
      <c r="S72" s="224"/>
    </row>
    <row r="73" spans="1:19" ht="78.75">
      <c r="A73" s="45" t="s">
        <v>22</v>
      </c>
      <c r="B73" s="27" t="s">
        <v>47</v>
      </c>
      <c r="C73" s="36"/>
      <c r="D73" s="29"/>
      <c r="E73" s="29"/>
      <c r="F73" s="29"/>
      <c r="G73" s="29"/>
      <c r="H73" s="29"/>
      <c r="I73" s="29"/>
      <c r="J73" s="29"/>
      <c r="K73" s="29"/>
      <c r="L73" s="29"/>
      <c r="M73" s="29"/>
      <c r="N73" s="29"/>
      <c r="O73" s="29"/>
      <c r="P73" s="29"/>
      <c r="Q73" s="29"/>
      <c r="R73" s="42"/>
      <c r="S73" s="224"/>
    </row>
    <row r="74" spans="1:19" ht="78.75">
      <c r="A74" s="71" t="s">
        <v>5</v>
      </c>
      <c r="B74" s="27" t="s">
        <v>90</v>
      </c>
      <c r="C74" s="232" t="s">
        <v>38</v>
      </c>
      <c r="D74" s="29"/>
      <c r="E74" s="29"/>
      <c r="F74" s="29"/>
      <c r="G74" s="29"/>
      <c r="H74" s="29"/>
      <c r="I74" s="29"/>
      <c r="J74" s="29"/>
      <c r="K74" s="30"/>
      <c r="L74" s="86"/>
      <c r="M74" s="30"/>
      <c r="N74" s="30"/>
      <c r="O74" s="30"/>
      <c r="P74" s="30"/>
      <c r="Q74" s="30"/>
      <c r="R74" s="30"/>
      <c r="S74" s="228"/>
    </row>
    <row r="75" spans="1:19" ht="39">
      <c r="A75" s="74" t="s">
        <v>5</v>
      </c>
      <c r="B75" s="28" t="s">
        <v>91</v>
      </c>
      <c r="C75" s="232" t="s">
        <v>89</v>
      </c>
      <c r="D75" s="29"/>
      <c r="E75" s="37"/>
      <c r="F75" s="37"/>
      <c r="G75" s="29"/>
      <c r="H75" s="37"/>
      <c r="I75" s="37"/>
      <c r="J75" s="37"/>
      <c r="K75" s="30"/>
      <c r="L75" s="30"/>
      <c r="M75" s="30"/>
      <c r="N75" s="30"/>
      <c r="O75" s="30"/>
      <c r="P75" s="30"/>
      <c r="Q75" s="30"/>
      <c r="R75" s="42"/>
      <c r="S75" s="224"/>
    </row>
    <row r="76" spans="1:19" ht="39">
      <c r="A76" s="74" t="s">
        <v>5</v>
      </c>
      <c r="B76" s="28" t="s">
        <v>92</v>
      </c>
      <c r="C76" s="232" t="s">
        <v>93</v>
      </c>
      <c r="D76" s="29"/>
      <c r="E76" s="37"/>
      <c r="F76" s="37"/>
      <c r="G76" s="29"/>
      <c r="H76" s="37"/>
      <c r="I76" s="37"/>
      <c r="J76" s="37"/>
      <c r="K76" s="30"/>
      <c r="L76" s="30"/>
      <c r="M76" s="30"/>
      <c r="N76" s="30"/>
      <c r="O76" s="30"/>
      <c r="P76" s="30"/>
      <c r="Q76" s="30"/>
      <c r="R76" s="42"/>
      <c r="S76" s="224"/>
    </row>
    <row r="77" spans="1:19" ht="26.25">
      <c r="A77" s="87" t="s">
        <v>23</v>
      </c>
      <c r="B77" s="88" t="s">
        <v>48</v>
      </c>
      <c r="C77" s="243" t="s">
        <v>38</v>
      </c>
      <c r="D77" s="89"/>
      <c r="E77" s="89"/>
      <c r="F77" s="89"/>
      <c r="G77" s="89"/>
      <c r="H77" s="89"/>
      <c r="I77" s="89"/>
      <c r="J77" s="89"/>
      <c r="K77" s="90"/>
      <c r="L77" s="90"/>
      <c r="M77" s="90"/>
      <c r="N77" s="90"/>
      <c r="O77" s="90"/>
      <c r="P77" s="90"/>
      <c r="Q77" s="90"/>
      <c r="R77" s="90"/>
      <c r="S77" s="228"/>
    </row>
    <row r="78" spans="1:17" ht="12.75">
      <c r="A78" s="2"/>
      <c r="B78" s="3"/>
      <c r="C78" s="104"/>
      <c r="D78" s="3"/>
      <c r="E78" s="3"/>
      <c r="F78" s="3"/>
      <c r="G78" s="3"/>
      <c r="H78" s="3"/>
      <c r="I78" s="4"/>
      <c r="J78" s="4"/>
      <c r="K78" s="10"/>
      <c r="L78" s="10"/>
      <c r="M78" s="10"/>
      <c r="N78" s="10"/>
      <c r="O78" s="10"/>
      <c r="P78" s="10"/>
      <c r="Q78" s="10"/>
    </row>
    <row r="79" spans="9:10" ht="12.75">
      <c r="I79" s="5"/>
      <c r="J79" s="5"/>
    </row>
    <row r="80" spans="9:10" ht="12.75">
      <c r="I80" s="5"/>
      <c r="J80" s="5"/>
    </row>
    <row r="81" spans="9:10" ht="12.75">
      <c r="I81" s="5"/>
      <c r="J81" s="5"/>
    </row>
    <row r="82" spans="9:10" ht="12.75">
      <c r="I82" s="5"/>
      <c r="J82" s="5"/>
    </row>
    <row r="83" spans="9:10" ht="12.75">
      <c r="I83" s="5"/>
      <c r="J83" s="5"/>
    </row>
    <row r="84" spans="9:10" ht="12.75">
      <c r="I84" s="5"/>
      <c r="J84" s="5"/>
    </row>
    <row r="85" spans="9:10" ht="12.75">
      <c r="I85" s="5"/>
      <c r="J85" s="5"/>
    </row>
    <row r="86" spans="9:10" ht="12.75">
      <c r="I86" s="5"/>
      <c r="J86" s="5"/>
    </row>
    <row r="87" spans="9:10" ht="12.75">
      <c r="I87" s="5"/>
      <c r="J87" s="5"/>
    </row>
  </sheetData>
  <sheetProtection/>
  <mergeCells count="20">
    <mergeCell ref="N8:Q8"/>
    <mergeCell ref="K7:Q7"/>
    <mergeCell ref="K8:M8"/>
    <mergeCell ref="O5:R5"/>
    <mergeCell ref="F8:F9"/>
    <mergeCell ref="H8:H9"/>
    <mergeCell ref="C7:C9"/>
    <mergeCell ref="D8:D9"/>
    <mergeCell ref="E8:E9"/>
    <mergeCell ref="J8:J9"/>
    <mergeCell ref="B7:B9"/>
    <mergeCell ref="R7:R9"/>
    <mergeCell ref="G7:J7"/>
    <mergeCell ref="A4:R4"/>
    <mergeCell ref="I8:I9"/>
    <mergeCell ref="D7:F7"/>
    <mergeCell ref="A2:R2"/>
    <mergeCell ref="A3:R3"/>
    <mergeCell ref="A7:A9"/>
    <mergeCell ref="G8:G9"/>
  </mergeCells>
  <printOptions/>
  <pageMargins left="0.5" right="0.25" top="0.31" bottom="0.26" header="0.2" footer="0.2"/>
  <pageSetup fitToHeight="0"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I69"/>
  <sheetViews>
    <sheetView zoomScalePageLayoutView="0" workbookViewId="0" topLeftCell="A49">
      <selection activeCell="G13" sqref="G13"/>
    </sheetView>
  </sheetViews>
  <sheetFormatPr defaultColWidth="9.140625" defaultRowHeight="12.75"/>
  <cols>
    <col min="1" max="1" width="6.8515625" style="0" customWidth="1"/>
    <col min="2" max="2" width="54.28125" style="0" customWidth="1"/>
    <col min="3" max="3" width="20.8515625" style="0" customWidth="1"/>
    <col min="4" max="4" width="14.421875" style="0" customWidth="1"/>
    <col min="5" max="5" width="13.28125" style="0" customWidth="1"/>
    <col min="6" max="6" width="15.140625" style="0" customWidth="1"/>
    <col min="7" max="7" width="17.28125" style="0" customWidth="1"/>
  </cols>
  <sheetData>
    <row r="2" spans="1:9" ht="18" customHeight="1">
      <c r="A2" s="212" t="s">
        <v>207</v>
      </c>
      <c r="B2" s="212"/>
      <c r="C2" s="212"/>
      <c r="D2" s="212"/>
      <c r="E2" s="212"/>
      <c r="F2" s="212"/>
      <c r="G2" s="212"/>
      <c r="H2" s="105">
        <v>91830</v>
      </c>
      <c r="I2" s="105"/>
    </row>
    <row r="3" spans="1:9" ht="15">
      <c r="A3" s="212" t="s">
        <v>208</v>
      </c>
      <c r="B3" s="212"/>
      <c r="C3" s="212"/>
      <c r="D3" s="212"/>
      <c r="E3" s="212"/>
      <c r="F3" s="212"/>
      <c r="G3" s="212"/>
      <c r="H3" s="105"/>
      <c r="I3" s="105"/>
    </row>
    <row r="4" spans="1:9" ht="13.5">
      <c r="A4" s="213" t="s">
        <v>210</v>
      </c>
      <c r="B4" s="213"/>
      <c r="C4" s="213"/>
      <c r="D4" s="213"/>
      <c r="E4" s="213"/>
      <c r="F4" s="213"/>
      <c r="G4" s="213"/>
      <c r="H4" s="105"/>
      <c r="I4" s="105"/>
    </row>
    <row r="5" spans="1:9" ht="12.75">
      <c r="A5" s="106"/>
      <c r="B5" s="107"/>
      <c r="C5" s="107"/>
      <c r="D5" s="108"/>
      <c r="E5" s="108"/>
      <c r="F5" s="214" t="s">
        <v>150</v>
      </c>
      <c r="G5" s="214"/>
      <c r="H5" s="105"/>
      <c r="I5" s="105"/>
    </row>
    <row r="6" spans="1:9" ht="12.75" customHeight="1">
      <c r="A6" s="215" t="s">
        <v>0</v>
      </c>
      <c r="B6" s="211" t="s">
        <v>148</v>
      </c>
      <c r="C6" s="209" t="s">
        <v>151</v>
      </c>
      <c r="D6" s="211" t="s">
        <v>152</v>
      </c>
      <c r="E6" s="211" t="s">
        <v>153</v>
      </c>
      <c r="F6" s="209" t="s">
        <v>154</v>
      </c>
      <c r="G6" s="211" t="s">
        <v>155</v>
      </c>
      <c r="H6" s="109"/>
      <c r="I6" s="109"/>
    </row>
    <row r="7" spans="1:9" ht="60" customHeight="1">
      <c r="A7" s="215"/>
      <c r="B7" s="211"/>
      <c r="C7" s="210"/>
      <c r="D7" s="211"/>
      <c r="E7" s="211"/>
      <c r="F7" s="210"/>
      <c r="G7" s="211"/>
      <c r="H7" s="109"/>
      <c r="I7" s="109"/>
    </row>
    <row r="8" spans="1:9" ht="12.75">
      <c r="A8" s="110" t="s">
        <v>61</v>
      </c>
      <c r="B8" s="110" t="s">
        <v>62</v>
      </c>
      <c r="C8" s="110" t="s">
        <v>114</v>
      </c>
      <c r="D8" s="110" t="s">
        <v>112</v>
      </c>
      <c r="E8" s="110" t="s">
        <v>115</v>
      </c>
      <c r="F8" s="110" t="s">
        <v>113</v>
      </c>
      <c r="G8" s="110" t="s">
        <v>116</v>
      </c>
      <c r="H8" s="111"/>
      <c r="I8" s="111"/>
    </row>
    <row r="9" spans="1:9" ht="26.25">
      <c r="A9" s="125"/>
      <c r="B9" s="126" t="s">
        <v>156</v>
      </c>
      <c r="C9" s="126"/>
      <c r="D9" s="127"/>
      <c r="E9" s="128">
        <f>E10+E17+E22+E25+E54+E62</f>
        <v>68609</v>
      </c>
      <c r="F9" s="129">
        <f>+F17+F22+F25+F54+F62+F10</f>
        <v>15270.757</v>
      </c>
      <c r="G9" s="130"/>
      <c r="H9" s="112"/>
      <c r="I9" s="113">
        <f>+F9/E9</f>
        <v>0.2225765861621653</v>
      </c>
    </row>
    <row r="10" spans="1:9" ht="26.25">
      <c r="A10" s="131" t="s">
        <v>4</v>
      </c>
      <c r="B10" s="18" t="s">
        <v>26</v>
      </c>
      <c r="C10" s="18"/>
      <c r="D10" s="132"/>
      <c r="E10" s="133">
        <v>2837</v>
      </c>
      <c r="F10" s="133"/>
      <c r="G10" s="134"/>
      <c r="H10" s="112"/>
      <c r="I10" s="113"/>
    </row>
    <row r="11" spans="1:9" ht="13.5">
      <c r="A11" s="135" t="s">
        <v>61</v>
      </c>
      <c r="B11" s="136" t="s">
        <v>28</v>
      </c>
      <c r="C11" s="136"/>
      <c r="D11" s="137"/>
      <c r="E11" s="138">
        <f>SUM(E12:E15)</f>
        <v>1520</v>
      </c>
      <c r="F11" s="139"/>
      <c r="G11" s="134"/>
      <c r="H11" s="114"/>
      <c r="I11" s="114"/>
    </row>
    <row r="12" spans="1:9" ht="13.5">
      <c r="A12" s="135"/>
      <c r="B12" s="136"/>
      <c r="C12" s="188" t="s">
        <v>103</v>
      </c>
      <c r="D12" s="137"/>
      <c r="E12" s="138">
        <v>200</v>
      </c>
      <c r="F12" s="139"/>
      <c r="G12" s="134"/>
      <c r="H12" s="114"/>
      <c r="I12" s="114"/>
    </row>
    <row r="13" spans="1:9" ht="13.5">
      <c r="A13" s="135"/>
      <c r="B13" s="136"/>
      <c r="C13" s="188" t="s">
        <v>129</v>
      </c>
      <c r="D13" s="137"/>
      <c r="E13" s="138">
        <v>560</v>
      </c>
      <c r="F13" s="139"/>
      <c r="G13" s="134"/>
      <c r="H13" s="114"/>
      <c r="I13" s="114"/>
    </row>
    <row r="14" spans="1:9" ht="13.5">
      <c r="A14" s="135"/>
      <c r="B14" s="136"/>
      <c r="C14" s="188" t="s">
        <v>96</v>
      </c>
      <c r="D14" s="137"/>
      <c r="E14" s="138">
        <v>560</v>
      </c>
      <c r="F14" s="139"/>
      <c r="G14" s="134"/>
      <c r="H14" s="114"/>
      <c r="I14" s="114"/>
    </row>
    <row r="15" spans="1:9" ht="13.5">
      <c r="A15" s="135"/>
      <c r="B15" s="136"/>
      <c r="C15" s="188" t="s">
        <v>97</v>
      </c>
      <c r="D15" s="137"/>
      <c r="E15" s="138">
        <v>200</v>
      </c>
      <c r="F15" s="139"/>
      <c r="G15" s="134"/>
      <c r="H15" s="114"/>
      <c r="I15" s="114"/>
    </row>
    <row r="16" spans="1:9" ht="26.25">
      <c r="A16" s="135" t="s">
        <v>62</v>
      </c>
      <c r="B16" s="136" t="s">
        <v>202</v>
      </c>
      <c r="C16" s="136"/>
      <c r="D16" s="137"/>
      <c r="E16" s="138">
        <v>1317</v>
      </c>
      <c r="F16" s="139"/>
      <c r="G16" s="134" t="s">
        <v>203</v>
      </c>
      <c r="H16" s="114"/>
      <c r="I16" s="114"/>
    </row>
    <row r="17" spans="1:9" ht="26.25">
      <c r="A17" s="131" t="s">
        <v>6</v>
      </c>
      <c r="B17" s="140" t="s">
        <v>33</v>
      </c>
      <c r="C17" s="141" t="s">
        <v>158</v>
      </c>
      <c r="D17" s="142"/>
      <c r="E17" s="133">
        <f>+E18+E20</f>
        <v>11749</v>
      </c>
      <c r="F17" s="133">
        <f>+F18+F20</f>
        <v>0</v>
      </c>
      <c r="G17" s="134"/>
      <c r="H17" s="112"/>
      <c r="I17" s="112"/>
    </row>
    <row r="18" spans="1:9" ht="13.5">
      <c r="A18" s="143"/>
      <c r="B18" s="144" t="s">
        <v>159</v>
      </c>
      <c r="C18" s="144"/>
      <c r="D18" s="145"/>
      <c r="E18" s="146">
        <f>+E19</f>
        <v>9000</v>
      </c>
      <c r="F18" s="146">
        <f>+F19</f>
        <v>0</v>
      </c>
      <c r="G18" s="134"/>
      <c r="H18" s="114"/>
      <c r="I18" s="114"/>
    </row>
    <row r="19" spans="1:9" ht="26.25">
      <c r="A19" s="135" t="s">
        <v>61</v>
      </c>
      <c r="B19" s="147" t="s">
        <v>64</v>
      </c>
      <c r="C19" s="147"/>
      <c r="D19" s="148" t="s">
        <v>160</v>
      </c>
      <c r="E19" s="149">
        <v>9000</v>
      </c>
      <c r="F19" s="149"/>
      <c r="G19" s="134"/>
      <c r="H19" s="112"/>
      <c r="I19" s="112"/>
    </row>
    <row r="20" spans="1:9" ht="13.5">
      <c r="A20" s="150"/>
      <c r="B20" s="144" t="s">
        <v>161</v>
      </c>
      <c r="C20" s="144"/>
      <c r="D20" s="151"/>
      <c r="E20" s="152">
        <f>+E21</f>
        <v>2749</v>
      </c>
      <c r="F20" s="152">
        <f>+F21</f>
        <v>0</v>
      </c>
      <c r="G20" s="134"/>
      <c r="H20" s="114"/>
      <c r="I20" s="114"/>
    </row>
    <row r="21" spans="1:9" ht="13.5">
      <c r="A21" s="135" t="s">
        <v>62</v>
      </c>
      <c r="B21" s="136" t="s">
        <v>65</v>
      </c>
      <c r="C21" s="136"/>
      <c r="D21" s="137" t="s">
        <v>162</v>
      </c>
      <c r="E21" s="138">
        <v>2749</v>
      </c>
      <c r="F21" s="139"/>
      <c r="G21" s="134"/>
      <c r="H21" s="114"/>
      <c r="I21" s="114"/>
    </row>
    <row r="22" spans="1:9" ht="26.25">
      <c r="A22" s="131" t="s">
        <v>7</v>
      </c>
      <c r="B22" s="153" t="s">
        <v>163</v>
      </c>
      <c r="C22" s="153"/>
      <c r="D22" s="142"/>
      <c r="E22" s="133">
        <f>+E23</f>
        <v>1760</v>
      </c>
      <c r="F22" s="133">
        <f>+F23</f>
        <v>0</v>
      </c>
      <c r="G22" s="134"/>
      <c r="H22" s="112"/>
      <c r="I22" s="112"/>
    </row>
    <row r="23" spans="1:9" ht="17.25" customHeight="1">
      <c r="A23" s="143"/>
      <c r="B23" s="144" t="s">
        <v>161</v>
      </c>
      <c r="C23" s="144"/>
      <c r="D23" s="151"/>
      <c r="E23" s="154">
        <f>+E24</f>
        <v>1760</v>
      </c>
      <c r="F23" s="154">
        <f>+F24</f>
        <v>0</v>
      </c>
      <c r="G23" s="134"/>
      <c r="H23" s="114"/>
      <c r="I23" s="114"/>
    </row>
    <row r="24" spans="1:9" ht="13.5">
      <c r="A24" s="135" t="s">
        <v>114</v>
      </c>
      <c r="B24" s="136" t="s">
        <v>66</v>
      </c>
      <c r="C24" s="136"/>
      <c r="D24" s="137" t="s">
        <v>164</v>
      </c>
      <c r="E24" s="138">
        <v>1760</v>
      </c>
      <c r="F24" s="139"/>
      <c r="G24" s="134"/>
      <c r="H24" s="114"/>
      <c r="I24" s="114"/>
    </row>
    <row r="25" spans="1:9" ht="26.25">
      <c r="A25" s="131" t="s">
        <v>11</v>
      </c>
      <c r="B25" s="140" t="s">
        <v>165</v>
      </c>
      <c r="C25" s="141" t="s">
        <v>158</v>
      </c>
      <c r="D25" s="142"/>
      <c r="E25" s="133">
        <f>+E26+E36+E41</f>
        <v>46855</v>
      </c>
      <c r="F25" s="133">
        <f>+F26+F36+F41</f>
        <v>11738.659</v>
      </c>
      <c r="G25" s="134"/>
      <c r="H25" s="112"/>
      <c r="I25" s="112"/>
    </row>
    <row r="26" spans="1:9" ht="19.5" customHeight="1">
      <c r="A26" s="131"/>
      <c r="B26" s="144" t="s">
        <v>159</v>
      </c>
      <c r="C26" s="144"/>
      <c r="D26" s="132"/>
      <c r="E26" s="133">
        <f>+SUM(E27:E35)</f>
        <v>29550</v>
      </c>
      <c r="F26" s="133">
        <f>+SUM(F27:F35)</f>
        <v>9944.596</v>
      </c>
      <c r="G26" s="134"/>
      <c r="H26" s="112"/>
      <c r="I26" s="112"/>
    </row>
    <row r="27" spans="1:9" ht="26.25">
      <c r="A27" s="135" t="s">
        <v>112</v>
      </c>
      <c r="B27" s="155" t="s">
        <v>67</v>
      </c>
      <c r="C27" s="155"/>
      <c r="D27" s="156" t="s">
        <v>166</v>
      </c>
      <c r="E27" s="139">
        <v>2000</v>
      </c>
      <c r="F27" s="157">
        <f>39.32+1454.789</f>
        <v>1494.109</v>
      </c>
      <c r="G27" s="134"/>
      <c r="H27" s="112"/>
      <c r="I27" s="112"/>
    </row>
    <row r="28" spans="1:9" ht="39">
      <c r="A28" s="135" t="s">
        <v>115</v>
      </c>
      <c r="B28" s="158" t="s">
        <v>68</v>
      </c>
      <c r="C28" s="158"/>
      <c r="D28" s="159" t="s">
        <v>111</v>
      </c>
      <c r="E28" s="139">
        <v>6000</v>
      </c>
      <c r="F28" s="160">
        <v>2033.621</v>
      </c>
      <c r="G28" s="134"/>
      <c r="H28" s="112"/>
      <c r="I28" s="112"/>
    </row>
    <row r="29" spans="1:9" ht="26.25">
      <c r="A29" s="135" t="s">
        <v>113</v>
      </c>
      <c r="B29" s="158" t="s">
        <v>69</v>
      </c>
      <c r="C29" s="158"/>
      <c r="D29" s="159" t="s">
        <v>167</v>
      </c>
      <c r="E29" s="139">
        <v>4250</v>
      </c>
      <c r="F29" s="149">
        <f>381.054+2275.909+80.316</f>
        <v>2737.279</v>
      </c>
      <c r="G29" s="134"/>
      <c r="H29" s="112"/>
      <c r="I29" s="112"/>
    </row>
    <row r="30" spans="1:9" ht="26.25">
      <c r="A30" s="135" t="s">
        <v>116</v>
      </c>
      <c r="B30" s="158" t="s">
        <v>70</v>
      </c>
      <c r="C30" s="158"/>
      <c r="D30" s="159" t="s">
        <v>167</v>
      </c>
      <c r="E30" s="139">
        <v>2000</v>
      </c>
      <c r="F30" s="157"/>
      <c r="G30" s="134"/>
      <c r="H30" s="112"/>
      <c r="I30" s="112"/>
    </row>
    <row r="31" spans="1:9" ht="39">
      <c r="A31" s="135" t="s">
        <v>120</v>
      </c>
      <c r="B31" s="161" t="s">
        <v>71</v>
      </c>
      <c r="C31" s="161"/>
      <c r="D31" s="159" t="s">
        <v>110</v>
      </c>
      <c r="E31" s="149">
        <v>5400</v>
      </c>
      <c r="F31" s="157">
        <f>23.02+2163.14</f>
        <v>2186.16</v>
      </c>
      <c r="G31" s="134"/>
      <c r="H31" s="112"/>
      <c r="I31" s="112"/>
    </row>
    <row r="32" spans="1:9" ht="39">
      <c r="A32" s="135" t="s">
        <v>121</v>
      </c>
      <c r="B32" s="158" t="s">
        <v>72</v>
      </c>
      <c r="C32" s="158"/>
      <c r="D32" s="159" t="s">
        <v>168</v>
      </c>
      <c r="E32" s="149">
        <v>2500</v>
      </c>
      <c r="F32" s="157">
        <v>800.039</v>
      </c>
      <c r="G32" s="134"/>
      <c r="H32" s="112"/>
      <c r="I32" s="112"/>
    </row>
    <row r="33" spans="1:9" ht="12.75">
      <c r="A33" s="135" t="s">
        <v>122</v>
      </c>
      <c r="B33" s="158" t="s">
        <v>73</v>
      </c>
      <c r="C33" s="158"/>
      <c r="D33" s="159" t="s">
        <v>169</v>
      </c>
      <c r="E33" s="162">
        <v>2000</v>
      </c>
      <c r="F33" s="149">
        <f>35.251+541.675</f>
        <v>576.9259999999999</v>
      </c>
      <c r="G33" s="134"/>
      <c r="H33" s="112"/>
      <c r="I33" s="112"/>
    </row>
    <row r="34" spans="1:9" ht="12.75">
      <c r="A34" s="135" t="s">
        <v>123</v>
      </c>
      <c r="B34" s="158" t="s">
        <v>76</v>
      </c>
      <c r="C34" s="158"/>
      <c r="D34" s="159" t="s">
        <v>111</v>
      </c>
      <c r="E34" s="162">
        <v>3000</v>
      </c>
      <c r="F34" s="157"/>
      <c r="G34" s="134"/>
      <c r="H34" s="112"/>
      <c r="I34" s="112"/>
    </row>
    <row r="35" spans="1:9" ht="12.75">
      <c r="A35" s="135" t="s">
        <v>124</v>
      </c>
      <c r="B35" s="158" t="s">
        <v>77</v>
      </c>
      <c r="C35" s="158"/>
      <c r="D35" s="159" t="s">
        <v>170</v>
      </c>
      <c r="E35" s="162">
        <v>2400</v>
      </c>
      <c r="F35" s="149">
        <v>116.462</v>
      </c>
      <c r="G35" s="134"/>
      <c r="H35" s="112"/>
      <c r="I35" s="112"/>
    </row>
    <row r="36" spans="1:9" ht="12.75">
      <c r="A36" s="163"/>
      <c r="B36" s="144" t="s">
        <v>161</v>
      </c>
      <c r="C36" s="144"/>
      <c r="D36" s="159"/>
      <c r="E36" s="133">
        <f>+SUM(E37:E40)</f>
        <v>13705</v>
      </c>
      <c r="F36" s="133">
        <f>+SUM(F37:F40)</f>
        <v>349.355</v>
      </c>
      <c r="G36" s="134"/>
      <c r="H36" s="112"/>
      <c r="I36" s="112"/>
    </row>
    <row r="37" spans="1:9" ht="26.25">
      <c r="A37" s="135" t="s">
        <v>125</v>
      </c>
      <c r="B37" s="136" t="s">
        <v>78</v>
      </c>
      <c r="C37" s="136"/>
      <c r="D37" s="159" t="s">
        <v>110</v>
      </c>
      <c r="E37" s="149">
        <v>950</v>
      </c>
      <c r="F37" s="149">
        <f>162.767+0.684+15.393+153.415+17.096</f>
        <v>349.355</v>
      </c>
      <c r="G37" s="134"/>
      <c r="H37" s="112"/>
      <c r="I37" s="112"/>
    </row>
    <row r="38" spans="1:9" ht="26.25">
      <c r="A38" s="135" t="s">
        <v>126</v>
      </c>
      <c r="B38" s="136" t="s">
        <v>74</v>
      </c>
      <c r="C38" s="136"/>
      <c r="D38" s="137" t="s">
        <v>171</v>
      </c>
      <c r="E38" s="138">
        <v>3500</v>
      </c>
      <c r="F38" s="149"/>
      <c r="G38" s="134"/>
      <c r="H38" s="112"/>
      <c r="I38" s="112"/>
    </row>
    <row r="39" spans="1:9" ht="26.25">
      <c r="A39" s="135" t="s">
        <v>127</v>
      </c>
      <c r="B39" s="136" t="s">
        <v>75</v>
      </c>
      <c r="C39" s="136"/>
      <c r="D39" s="159" t="s">
        <v>167</v>
      </c>
      <c r="E39" s="149">
        <v>9055</v>
      </c>
      <c r="F39" s="149"/>
      <c r="G39" s="134"/>
      <c r="H39" s="112"/>
      <c r="I39" s="112"/>
    </row>
    <row r="40" spans="1:9" ht="26.25">
      <c r="A40" s="135" t="s">
        <v>131</v>
      </c>
      <c r="B40" s="136" t="s">
        <v>79</v>
      </c>
      <c r="C40" s="136"/>
      <c r="D40" s="137" t="s">
        <v>172</v>
      </c>
      <c r="E40" s="149">
        <v>200</v>
      </c>
      <c r="F40" s="149"/>
      <c r="G40" s="134"/>
      <c r="H40" s="112"/>
      <c r="I40" s="112"/>
    </row>
    <row r="41" spans="1:9" ht="12.75">
      <c r="A41" s="131"/>
      <c r="B41" s="153" t="s">
        <v>173</v>
      </c>
      <c r="C41" s="153"/>
      <c r="D41" s="164"/>
      <c r="E41" s="165">
        <f>+SUM(E42:E53)</f>
        <v>3600</v>
      </c>
      <c r="F41" s="165">
        <f>+SUM(F42:F53)</f>
        <v>1444.708</v>
      </c>
      <c r="G41" s="166"/>
      <c r="H41" s="112"/>
      <c r="I41" s="112"/>
    </row>
    <row r="42" spans="1:9" ht="12.75">
      <c r="A42" s="167" t="s">
        <v>132</v>
      </c>
      <c r="B42" s="168" t="s">
        <v>174</v>
      </c>
      <c r="C42" s="168"/>
      <c r="D42" s="137" t="s">
        <v>175</v>
      </c>
      <c r="E42" s="169">
        <v>485</v>
      </c>
      <c r="F42" s="170"/>
      <c r="G42" s="166"/>
      <c r="H42" s="112"/>
      <c r="I42" s="112"/>
    </row>
    <row r="43" spans="1:9" ht="12.75">
      <c r="A43" s="167" t="s">
        <v>134</v>
      </c>
      <c r="B43" s="168" t="s">
        <v>176</v>
      </c>
      <c r="C43" s="168"/>
      <c r="D43" s="137" t="s">
        <v>177</v>
      </c>
      <c r="E43" s="169">
        <f>89+11</f>
        <v>100</v>
      </c>
      <c r="F43" s="171">
        <v>90.458</v>
      </c>
      <c r="G43" s="166"/>
      <c r="H43" s="112"/>
      <c r="I43" s="112"/>
    </row>
    <row r="44" spans="1:9" ht="12.75">
      <c r="A44" s="167" t="s">
        <v>135</v>
      </c>
      <c r="B44" s="168" t="s">
        <v>178</v>
      </c>
      <c r="C44" s="168"/>
      <c r="D44" s="137" t="s">
        <v>179</v>
      </c>
      <c r="E44" s="169">
        <v>450</v>
      </c>
      <c r="F44" s="171">
        <f>259.205+15.879</f>
        <v>275.084</v>
      </c>
      <c r="G44" s="166"/>
      <c r="H44" s="112"/>
      <c r="I44" s="112"/>
    </row>
    <row r="45" spans="1:9" ht="12.75">
      <c r="A45" s="167" t="s">
        <v>136</v>
      </c>
      <c r="B45" s="168" t="s">
        <v>180</v>
      </c>
      <c r="C45" s="168"/>
      <c r="D45" s="137" t="s">
        <v>181</v>
      </c>
      <c r="E45" s="169">
        <f>679-27</f>
        <v>652</v>
      </c>
      <c r="F45" s="171">
        <f>416.331+24.395</f>
        <v>440.726</v>
      </c>
      <c r="G45" s="166"/>
      <c r="H45" s="112"/>
      <c r="I45" s="112"/>
    </row>
    <row r="46" spans="1:9" ht="12.75">
      <c r="A46" s="167" t="s">
        <v>137</v>
      </c>
      <c r="B46" s="168" t="s">
        <v>182</v>
      </c>
      <c r="C46" s="168"/>
      <c r="D46" s="137" t="s">
        <v>175</v>
      </c>
      <c r="E46" s="169">
        <v>450</v>
      </c>
      <c r="F46" s="171">
        <f>238.66+15.879</f>
        <v>254.539</v>
      </c>
      <c r="G46" s="166"/>
      <c r="H46" s="112"/>
      <c r="I46" s="112"/>
    </row>
    <row r="47" spans="1:9" ht="12.75">
      <c r="A47" s="167" t="s">
        <v>138</v>
      </c>
      <c r="B47" s="168" t="s">
        <v>183</v>
      </c>
      <c r="C47" s="168"/>
      <c r="D47" s="137" t="s">
        <v>160</v>
      </c>
      <c r="E47" s="169">
        <f>618-20</f>
        <v>598</v>
      </c>
      <c r="F47" s="170"/>
      <c r="G47" s="166"/>
      <c r="H47" s="112"/>
      <c r="I47" s="112"/>
    </row>
    <row r="48" spans="1:9" ht="12.75">
      <c r="A48" s="167" t="s">
        <v>139</v>
      </c>
      <c r="B48" s="168" t="s">
        <v>184</v>
      </c>
      <c r="C48" s="168"/>
      <c r="D48" s="137" t="s">
        <v>170</v>
      </c>
      <c r="E48" s="169">
        <v>100</v>
      </c>
      <c r="F48" s="171">
        <v>65</v>
      </c>
      <c r="G48" s="166"/>
      <c r="H48" s="112"/>
      <c r="I48" s="112"/>
    </row>
    <row r="49" spans="1:9" ht="12.75">
      <c r="A49" s="167" t="s">
        <v>140</v>
      </c>
      <c r="B49" s="168" t="s">
        <v>185</v>
      </c>
      <c r="C49" s="168"/>
      <c r="D49" s="137" t="s">
        <v>170</v>
      </c>
      <c r="E49" s="169">
        <v>100</v>
      </c>
      <c r="F49" s="171">
        <v>62</v>
      </c>
      <c r="G49" s="166"/>
      <c r="H49" s="112"/>
      <c r="I49" s="112"/>
    </row>
    <row r="50" spans="1:9" ht="12.75">
      <c r="A50" s="167" t="s">
        <v>141</v>
      </c>
      <c r="B50" s="168" t="s">
        <v>186</v>
      </c>
      <c r="C50" s="168"/>
      <c r="D50" s="137" t="s">
        <v>171</v>
      </c>
      <c r="E50" s="169">
        <v>124</v>
      </c>
      <c r="F50" s="171">
        <v>87.687</v>
      </c>
      <c r="G50" s="166"/>
      <c r="H50" s="112"/>
      <c r="I50" s="112"/>
    </row>
    <row r="51" spans="1:9" ht="26.25" customHeight="1">
      <c r="A51" s="167" t="s">
        <v>142</v>
      </c>
      <c r="B51" s="168" t="s">
        <v>187</v>
      </c>
      <c r="C51" s="168"/>
      <c r="D51" s="137" t="s">
        <v>171</v>
      </c>
      <c r="E51" s="169">
        <v>176</v>
      </c>
      <c r="F51" s="171">
        <v>114.457</v>
      </c>
      <c r="G51" s="166"/>
      <c r="H51" s="112"/>
      <c r="I51" s="112"/>
    </row>
    <row r="52" spans="1:9" ht="12.75">
      <c r="A52" s="167" t="s">
        <v>143</v>
      </c>
      <c r="B52" s="168" t="s">
        <v>188</v>
      </c>
      <c r="C52" s="168"/>
      <c r="D52" s="137" t="s">
        <v>164</v>
      </c>
      <c r="E52" s="169">
        <v>100</v>
      </c>
      <c r="F52" s="171">
        <v>54.757</v>
      </c>
      <c r="G52" s="166"/>
      <c r="H52" s="112"/>
      <c r="I52" s="112"/>
    </row>
    <row r="53" spans="1:9" ht="12.75">
      <c r="A53" s="167" t="s">
        <v>144</v>
      </c>
      <c r="B53" s="168" t="s">
        <v>189</v>
      </c>
      <c r="C53" s="168"/>
      <c r="D53" s="137" t="s">
        <v>109</v>
      </c>
      <c r="E53" s="169">
        <v>265</v>
      </c>
      <c r="F53" s="170"/>
      <c r="G53" s="166"/>
      <c r="H53" s="112"/>
      <c r="I53" s="112"/>
    </row>
    <row r="54" spans="1:9" ht="26.25">
      <c r="A54" s="131" t="s">
        <v>12</v>
      </c>
      <c r="B54" s="140" t="s">
        <v>209</v>
      </c>
      <c r="C54" s="141" t="s">
        <v>158</v>
      </c>
      <c r="D54" s="142"/>
      <c r="E54" s="133">
        <f>+E55</f>
        <v>4487</v>
      </c>
      <c r="F54" s="133">
        <f>+F55</f>
        <v>3486.098</v>
      </c>
      <c r="G54" s="134"/>
      <c r="H54" s="112"/>
      <c r="I54" s="112"/>
    </row>
    <row r="55" spans="1:9" ht="52.5">
      <c r="A55" s="172"/>
      <c r="B55" s="140" t="s">
        <v>190</v>
      </c>
      <c r="C55" s="140"/>
      <c r="D55" s="132"/>
      <c r="E55" s="133">
        <f>+E56+E60</f>
        <v>4487</v>
      </c>
      <c r="F55" s="133">
        <f>+F56+F60</f>
        <v>3486.098</v>
      </c>
      <c r="G55" s="134"/>
      <c r="H55" s="112"/>
      <c r="I55" s="112"/>
    </row>
    <row r="56" spans="1:9" ht="12.75">
      <c r="A56" s="172"/>
      <c r="B56" s="144" t="s">
        <v>159</v>
      </c>
      <c r="C56" s="144"/>
      <c r="D56" s="132"/>
      <c r="E56" s="133">
        <f>+SUM(E57:E59)</f>
        <v>4231</v>
      </c>
      <c r="F56" s="133">
        <f>+SUM(F57:F59)</f>
        <v>3472.203</v>
      </c>
      <c r="G56" s="134"/>
      <c r="H56" s="112"/>
      <c r="I56" s="112"/>
    </row>
    <row r="57" spans="1:9" ht="12.75">
      <c r="A57" s="135" t="s">
        <v>191</v>
      </c>
      <c r="B57" s="155" t="s">
        <v>80</v>
      </c>
      <c r="C57" s="155"/>
      <c r="D57" s="148" t="s">
        <v>192</v>
      </c>
      <c r="E57" s="162">
        <v>1431</v>
      </c>
      <c r="F57" s="157">
        <f>1198.896+16.442+13.555+83.203+83.109+11.527</f>
        <v>1406.732</v>
      </c>
      <c r="G57" s="134"/>
      <c r="H57" s="112"/>
      <c r="I57" s="112"/>
    </row>
    <row r="58" spans="1:9" ht="12.75">
      <c r="A58" s="135" t="s">
        <v>193</v>
      </c>
      <c r="B58" s="155" t="s">
        <v>81</v>
      </c>
      <c r="C58" s="155"/>
      <c r="D58" s="148" t="s">
        <v>167</v>
      </c>
      <c r="E58" s="162">
        <v>1000</v>
      </c>
      <c r="F58" s="162">
        <f>788.05+9.832+70.147+71.444+12.422+14.743</f>
        <v>966.638</v>
      </c>
      <c r="G58" s="134"/>
      <c r="H58" s="112"/>
      <c r="I58" s="112"/>
    </row>
    <row r="59" spans="1:9" ht="12.75">
      <c r="A59" s="135" t="s">
        <v>194</v>
      </c>
      <c r="B59" s="155" t="s">
        <v>82</v>
      </c>
      <c r="C59" s="155"/>
      <c r="D59" s="148" t="s">
        <v>195</v>
      </c>
      <c r="E59" s="162">
        <v>1800</v>
      </c>
      <c r="F59" s="157">
        <f>391.407+707.426</f>
        <v>1098.833</v>
      </c>
      <c r="G59" s="134"/>
      <c r="H59" s="112"/>
      <c r="I59" s="112"/>
    </row>
    <row r="60" spans="1:9" ht="12.75">
      <c r="A60" s="163"/>
      <c r="B60" s="144" t="s">
        <v>161</v>
      </c>
      <c r="C60" s="144"/>
      <c r="D60" s="148"/>
      <c r="E60" s="173">
        <f>+E61</f>
        <v>256</v>
      </c>
      <c r="F60" s="173">
        <f>+F61</f>
        <v>13.895</v>
      </c>
      <c r="G60" s="134"/>
      <c r="H60" s="112"/>
      <c r="I60" s="112"/>
    </row>
    <row r="61" spans="1:9" ht="26.25">
      <c r="A61" s="135" t="s">
        <v>196</v>
      </c>
      <c r="B61" s="136" t="s">
        <v>145</v>
      </c>
      <c r="C61" s="136"/>
      <c r="D61" s="137" t="s">
        <v>197</v>
      </c>
      <c r="E61" s="162">
        <v>256</v>
      </c>
      <c r="F61" s="149">
        <f>6.235+7.66</f>
        <v>13.895</v>
      </c>
      <c r="G61" s="134"/>
      <c r="H61" s="112"/>
      <c r="I61" s="112"/>
    </row>
    <row r="62" spans="1:9" ht="26.25">
      <c r="A62" s="131" t="s">
        <v>16</v>
      </c>
      <c r="B62" s="174" t="s">
        <v>149</v>
      </c>
      <c r="C62" s="141"/>
      <c r="D62" s="137"/>
      <c r="E62" s="165">
        <f>E63+E68+E69</f>
        <v>921</v>
      </c>
      <c r="F62" s="165">
        <f>F63+F67+F69</f>
        <v>46</v>
      </c>
      <c r="G62" s="134"/>
      <c r="H62" s="112"/>
      <c r="I62" s="112"/>
    </row>
    <row r="63" spans="1:9" ht="12.75">
      <c r="A63" s="39" t="s">
        <v>206</v>
      </c>
      <c r="B63" s="175" t="s">
        <v>161</v>
      </c>
      <c r="C63" s="176"/>
      <c r="D63" s="137"/>
      <c r="E63" s="165">
        <f>E64+E65+E66</f>
        <v>189</v>
      </c>
      <c r="F63" s="165"/>
      <c r="G63" s="134"/>
      <c r="H63" s="112"/>
      <c r="I63" s="112"/>
    </row>
    <row r="64" spans="1:9" ht="12.75">
      <c r="A64" s="39"/>
      <c r="B64" s="177" t="s">
        <v>198</v>
      </c>
      <c r="C64" s="178" t="s">
        <v>97</v>
      </c>
      <c r="D64" s="137"/>
      <c r="E64" s="165">
        <v>63</v>
      </c>
      <c r="F64" s="165"/>
      <c r="G64" s="134"/>
      <c r="H64" s="112"/>
      <c r="I64" s="112"/>
    </row>
    <row r="65" spans="1:9" ht="12.75">
      <c r="A65" s="39"/>
      <c r="B65" s="115" t="s">
        <v>94</v>
      </c>
      <c r="C65" s="179" t="s">
        <v>98</v>
      </c>
      <c r="D65" s="137"/>
      <c r="E65" s="165">
        <v>63</v>
      </c>
      <c r="F65" s="165"/>
      <c r="G65" s="134"/>
      <c r="H65" s="112"/>
      <c r="I65" s="112"/>
    </row>
    <row r="66" spans="1:9" ht="12.75">
      <c r="A66" s="39"/>
      <c r="B66" s="116" t="s">
        <v>95</v>
      </c>
      <c r="C66" s="180" t="s">
        <v>99</v>
      </c>
      <c r="D66" s="137"/>
      <c r="E66" s="165">
        <v>63</v>
      </c>
      <c r="F66" s="165"/>
      <c r="G66" s="134"/>
      <c r="H66" s="112"/>
      <c r="I66" s="112"/>
    </row>
    <row r="67" spans="1:9" ht="12.75">
      <c r="A67" s="39" t="s">
        <v>205</v>
      </c>
      <c r="B67" s="175" t="s">
        <v>173</v>
      </c>
      <c r="C67" s="175"/>
      <c r="D67" s="137"/>
      <c r="E67" s="165"/>
      <c r="F67" s="165">
        <v>46</v>
      </c>
      <c r="G67" s="134"/>
      <c r="H67" s="112"/>
      <c r="I67" s="112"/>
    </row>
    <row r="68" spans="1:9" ht="26.25">
      <c r="A68" s="187" t="s">
        <v>199</v>
      </c>
      <c r="B68" s="181" t="s">
        <v>200</v>
      </c>
      <c r="C68" s="182" t="s">
        <v>158</v>
      </c>
      <c r="D68" s="183" t="s">
        <v>160</v>
      </c>
      <c r="E68" s="184">
        <v>162</v>
      </c>
      <c r="F68" s="185">
        <v>45.585</v>
      </c>
      <c r="G68" s="186"/>
      <c r="H68" s="112"/>
      <c r="I68" s="112"/>
    </row>
    <row r="69" spans="1:9" ht="18.75" customHeight="1">
      <c r="A69" s="117" t="s">
        <v>204</v>
      </c>
      <c r="B69" s="118" t="s">
        <v>201</v>
      </c>
      <c r="C69" s="118"/>
      <c r="D69" s="119"/>
      <c r="E69" s="123">
        <v>570</v>
      </c>
      <c r="F69" s="124"/>
      <c r="G69" s="120" t="s">
        <v>157</v>
      </c>
      <c r="H69" s="121"/>
      <c r="I69" s="122"/>
    </row>
  </sheetData>
  <sheetProtection/>
  <mergeCells count="11">
    <mergeCell ref="A2:G2"/>
    <mergeCell ref="A4:G4"/>
    <mergeCell ref="F5:G5"/>
    <mergeCell ref="A6:A7"/>
    <mergeCell ref="B6:B7"/>
    <mergeCell ref="C6:C7"/>
    <mergeCell ref="D6:D7"/>
    <mergeCell ref="E6:E7"/>
    <mergeCell ref="F6:F7"/>
    <mergeCell ref="A3:G3"/>
    <mergeCell ref="G6:G7"/>
  </mergeCells>
  <conditionalFormatting sqref="B63 B64:C67">
    <cfRule type="expression" priority="1" dxfId="0" stopIfTrue="1">
      <formula>+COUNTIF('Vốn đầu tư 2024'!#REF!,'Vốn đầu tư 2024'!#REF!)&gt;1</formula>
    </cfRule>
  </conditionalFormatting>
  <printOptions/>
  <pageMargins left="0.7" right="0.45"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Vantoan</dc:creator>
  <cp:keywords/>
  <dc:description/>
  <cp:lastModifiedBy>MT HOAHONG</cp:lastModifiedBy>
  <cp:lastPrinted>2024-06-06T09:18:07Z</cp:lastPrinted>
  <dcterms:created xsi:type="dcterms:W3CDTF">2022-12-13T08:23:23Z</dcterms:created>
  <dcterms:modified xsi:type="dcterms:W3CDTF">2024-06-06T09:28:06Z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4257CA6986FB48B4BEA8CDC0E6CD68D0</vt:lpwstr>
  </property>
  <property fmtid="{D5CDD505-2E9C-101B-9397-08002B2CF9AE}" pid="3" name="KSOProductBuildVer">
    <vt:lpwstr>1033-11.2.0.11417</vt:lpwstr>
  </property>
</Properties>
</file>